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/>
  <mc:AlternateContent xmlns:mc="http://schemas.openxmlformats.org/markup-compatibility/2006">
    <mc:Choice Requires="x15">
      <x15ac:absPath xmlns:x15ac="http://schemas.microsoft.com/office/spreadsheetml/2010/11/ac" url="D:\SVN\kontool Dokumente\ExcelPlanungFürKontool Beschreibung\Neuer Ordner\"/>
    </mc:Choice>
  </mc:AlternateContent>
  <bookViews>
    <workbookView xWindow="9075" yWindow="210" windowWidth="20730" windowHeight="11460" tabRatio="947"/>
  </bookViews>
  <sheets>
    <sheet name="Stammdaten" sheetId="21" r:id="rId1"/>
    <sheet name="Umsatz" sheetId="23" r:id="rId2"/>
    <sheet name="sbA" sheetId="39" r:id="rId3"/>
    <sheet name="Personal" sheetId="46" r:id="rId4"/>
    <sheet name="Invest" sheetId="24" r:id="rId5"/>
    <sheet name="Kredit" sheetId="25" r:id="rId6"/>
    <sheet name="Steuerberechnung" sheetId="27" r:id="rId7"/>
    <sheet name="NebenrechnungBilanz" sheetId="29" state="hidden" r:id="rId8"/>
    <sheet name="Pivot_Übersicht" sheetId="20" state="hidden" r:id="rId9"/>
    <sheet name="Pivot_GuV" sheetId="14" state="hidden" r:id="rId10"/>
    <sheet name="Pivot_FP" sheetId="12" state="hidden" r:id="rId11"/>
    <sheet name="Pivot_Bilanz" sheetId="17" state="hidden" r:id="rId12"/>
    <sheet name="Hilfsblatt" sheetId="32" state="hidden" r:id="rId13"/>
    <sheet name="GuV - Gesamtübersicht" sheetId="26" r:id="rId14"/>
    <sheet name="kontool Export Jahr 1" sheetId="47" r:id="rId15"/>
    <sheet name="kontool Export Jahr 2" sheetId="49" r:id="rId16"/>
  </sheets>
  <definedNames>
    <definedName name="_xlnm.Print_Area" localSheetId="10">Pivot_FP!$E$1</definedName>
    <definedName name="_xlnm.Print_Area" localSheetId="9">Pivot_GuV!#REF!</definedName>
    <definedName name="PPAccum">0</definedName>
    <definedName name="PPEuro">0</definedName>
    <definedName name="PPOnline">1</definedName>
    <definedName name="PPReaderData">0</definedName>
    <definedName name="PPThousand">0</definedName>
    <definedName name="PPUndo">0</definedName>
    <definedName name="PPUpdate">0</definedName>
    <definedName name="PPWorkState">0</definedName>
  </definedNames>
  <calcPr calcId="171027" iterate="1"/>
  <pivotCaches>
    <pivotCache cacheId="0" r:id="rId17"/>
    <pivotCache cacheId="1" r:id="rId18"/>
    <pivotCache cacheId="2" r:id="rId19"/>
  </pivotCaches>
</workbook>
</file>

<file path=xl/calcChain.xml><?xml version="1.0" encoding="utf-8"?>
<calcChain xmlns="http://schemas.openxmlformats.org/spreadsheetml/2006/main">
  <c r="E2" i="25" l="1"/>
  <c r="F2" i="25" s="1"/>
  <c r="E2" i="24"/>
  <c r="F2" i="24" s="1"/>
  <c r="U7" i="26"/>
  <c r="G7" i="26"/>
  <c r="O13" i="32"/>
  <c r="G13" i="32"/>
  <c r="O12" i="32"/>
  <c r="G12" i="32"/>
  <c r="O11" i="32"/>
  <c r="G11" i="32"/>
  <c r="O10" i="32"/>
  <c r="G10" i="32"/>
  <c r="O9" i="32"/>
  <c r="G9" i="32"/>
  <c r="O8" i="32"/>
  <c r="G8" i="32"/>
  <c r="O7" i="32"/>
  <c r="G7" i="32"/>
  <c r="O6" i="32"/>
  <c r="G6" i="32"/>
  <c r="O5" i="32"/>
  <c r="G5" i="32"/>
  <c r="O4" i="32"/>
  <c r="G4" i="32"/>
  <c r="O3" i="32"/>
  <c r="G3" i="32"/>
  <c r="O2" i="32"/>
  <c r="G2" i="32"/>
  <c r="S2" i="25" l="1"/>
  <c r="E7" i="27"/>
  <c r="G7" i="47"/>
  <c r="F10" i="47" s="1"/>
  <c r="F11" i="47" s="1"/>
  <c r="F12" i="47" s="1"/>
  <c r="F13" i="47" s="1"/>
  <c r="F14" i="47" s="1"/>
  <c r="F15" i="47" s="1"/>
  <c r="F16" i="47" s="1"/>
  <c r="F17" i="47" s="1"/>
  <c r="F18" i="47" s="1"/>
  <c r="F19" i="47" s="1"/>
  <c r="F20" i="47" s="1"/>
  <c r="F21" i="47" s="1"/>
  <c r="F22" i="47" s="1"/>
  <c r="F23" i="47" s="1"/>
  <c r="F24" i="47" s="1"/>
  <c r="F25" i="47" s="1"/>
  <c r="F26" i="47" s="1"/>
  <c r="F27" i="47" s="1"/>
  <c r="F28" i="47" s="1"/>
  <c r="F29" i="47" s="1"/>
  <c r="F30" i="47" s="1"/>
  <c r="V7" i="46"/>
  <c r="G7" i="49"/>
  <c r="F10" i="49" s="1"/>
  <c r="F11" i="49" s="1"/>
  <c r="F12" i="49" s="1"/>
  <c r="F13" i="49" s="1"/>
  <c r="F14" i="49" s="1"/>
  <c r="F15" i="49" s="1"/>
  <c r="F16" i="49" s="1"/>
  <c r="F17" i="49" s="1"/>
  <c r="F18" i="49" s="1"/>
  <c r="F19" i="49" s="1"/>
  <c r="F20" i="49" s="1"/>
  <c r="F21" i="49" s="1"/>
  <c r="F22" i="49" s="1"/>
  <c r="F23" i="49" s="1"/>
  <c r="F24" i="49" s="1"/>
  <c r="F25" i="49" s="1"/>
  <c r="F26" i="49" s="1"/>
  <c r="F27" i="49" s="1"/>
  <c r="F28" i="49" s="1"/>
  <c r="F29" i="49" s="1"/>
  <c r="F30" i="49" s="1"/>
  <c r="S2" i="24"/>
  <c r="T2" i="25"/>
  <c r="G2" i="25"/>
  <c r="G2" i="24"/>
  <c r="T2" i="24"/>
  <c r="S7" i="27"/>
  <c r="E9" i="25"/>
  <c r="E1" i="25" s="1"/>
  <c r="E26" i="25" s="1"/>
  <c r="E27" i="25" s="1"/>
  <c r="S9" i="25"/>
  <c r="S9" i="24"/>
  <c r="E7" i="23"/>
  <c r="E9" i="24"/>
  <c r="E1" i="24" s="1"/>
  <c r="E51" i="24" s="1"/>
  <c r="S7" i="23"/>
  <c r="E7" i="39"/>
  <c r="H7" i="46"/>
  <c r="S7" i="39"/>
  <c r="I10" i="32"/>
  <c r="O8" i="26" s="1"/>
  <c r="I4" i="32"/>
  <c r="I8" i="26" s="1"/>
  <c r="H13" i="32"/>
  <c r="H5" i="32"/>
  <c r="I5" i="32"/>
  <c r="J8" i="26" s="1"/>
  <c r="H10" i="32"/>
  <c r="H2" i="32"/>
  <c r="I2" i="32"/>
  <c r="G8" i="26" s="1"/>
  <c r="H7" i="32"/>
  <c r="I7" i="32"/>
  <c r="L8" i="26" s="1"/>
  <c r="I12" i="32"/>
  <c r="Q8" i="26" s="1"/>
  <c r="H11" i="32"/>
  <c r="H3" i="32"/>
  <c r="I3" i="32"/>
  <c r="H8" i="26" s="1"/>
  <c r="H6" i="32"/>
  <c r="I11" i="32"/>
  <c r="P8" i="26" s="1"/>
  <c r="I6" i="32"/>
  <c r="K8" i="26" s="1"/>
  <c r="H9" i="32"/>
  <c r="H4" i="32"/>
  <c r="I9" i="32"/>
  <c r="N8" i="26" s="1"/>
  <c r="H12" i="32"/>
  <c r="H8" i="32"/>
  <c r="I13" i="32"/>
  <c r="R8" i="26" s="1"/>
  <c r="I8" i="32"/>
  <c r="M8" i="26" s="1"/>
  <c r="E77" i="25" l="1"/>
  <c r="S1" i="25"/>
  <c r="E53" i="25"/>
  <c r="E41" i="25"/>
  <c r="E50" i="25"/>
  <c r="E51" i="25" s="1"/>
  <c r="E52" i="25"/>
  <c r="E28" i="25"/>
  <c r="S40" i="25"/>
  <c r="E38" i="25"/>
  <c r="E39" i="25" s="1"/>
  <c r="F1" i="24"/>
  <c r="S64" i="25"/>
  <c r="E40" i="25"/>
  <c r="E29" i="25"/>
  <c r="E65" i="25"/>
  <c r="L8" i="46"/>
  <c r="K8" i="47"/>
  <c r="K8" i="49" s="1"/>
  <c r="P8" i="46"/>
  <c r="O8" i="47"/>
  <c r="O8" i="49" s="1"/>
  <c r="AC74" i="25"/>
  <c r="U74" i="25"/>
  <c r="Y62" i="25"/>
  <c r="AC50" i="25"/>
  <c r="U50" i="25"/>
  <c r="Y38" i="25"/>
  <c r="AB74" i="25"/>
  <c r="AB50" i="25"/>
  <c r="W62" i="25"/>
  <c r="W38" i="25"/>
  <c r="Z74" i="25"/>
  <c r="Z50" i="25"/>
  <c r="V38" i="25"/>
  <c r="AC62" i="25"/>
  <c r="AC38" i="25"/>
  <c r="X74" i="25"/>
  <c r="AB62" i="25"/>
  <c r="T62" i="25"/>
  <c r="X50" i="25"/>
  <c r="AB38" i="25"/>
  <c r="T38" i="25"/>
  <c r="W74" i="25"/>
  <c r="AA62" i="25"/>
  <c r="S62" i="25"/>
  <c r="W50" i="25"/>
  <c r="AA38" i="25"/>
  <c r="S38" i="25"/>
  <c r="T74" i="25"/>
  <c r="T50" i="25"/>
  <c r="AA74" i="25"/>
  <c r="AA50" i="25"/>
  <c r="V62" i="25"/>
  <c r="Y74" i="25"/>
  <c r="Y50" i="25"/>
  <c r="AD74" i="25"/>
  <c r="V74" i="25"/>
  <c r="Z62" i="25"/>
  <c r="AD50" i="25"/>
  <c r="V50" i="25"/>
  <c r="Z38" i="25"/>
  <c r="X62" i="25"/>
  <c r="X38" i="25"/>
  <c r="S74" i="25"/>
  <c r="S50" i="25"/>
  <c r="AD62" i="25"/>
  <c r="AD38" i="25"/>
  <c r="U62" i="25"/>
  <c r="U38" i="25"/>
  <c r="AD26" i="25"/>
  <c r="V26" i="25"/>
  <c r="AC26" i="25"/>
  <c r="U26" i="25"/>
  <c r="T26" i="25"/>
  <c r="AA26" i="25"/>
  <c r="S26" i="25"/>
  <c r="AB26" i="25"/>
  <c r="Y26" i="25"/>
  <c r="X26" i="25"/>
  <c r="W26" i="25"/>
  <c r="Z26" i="25"/>
  <c r="N8" i="46"/>
  <c r="M8" i="47"/>
  <c r="M8" i="49" s="1"/>
  <c r="Q8" i="46"/>
  <c r="P8" i="47"/>
  <c r="P8" i="49" s="1"/>
  <c r="H8" i="46"/>
  <c r="G8" i="47"/>
  <c r="G8" i="49" s="1"/>
  <c r="S41" i="25"/>
  <c r="E62" i="25"/>
  <c r="E63" i="25" s="1"/>
  <c r="E64" i="25"/>
  <c r="I8" i="46"/>
  <c r="H8" i="47"/>
  <c r="H8" i="49" s="1"/>
  <c r="E29" i="24"/>
  <c r="S1" i="24"/>
  <c r="S50" i="24" s="1"/>
  <c r="E50" i="24"/>
  <c r="S65" i="25"/>
  <c r="E62" i="24"/>
  <c r="E40" i="24"/>
  <c r="S53" i="25"/>
  <c r="E72" i="24"/>
  <c r="O8" i="46"/>
  <c r="N8" i="47"/>
  <c r="N8" i="49" s="1"/>
  <c r="R8" i="46"/>
  <c r="Q8" i="47"/>
  <c r="Q8" i="49" s="1"/>
  <c r="E28" i="24"/>
  <c r="S76" i="25"/>
  <c r="E39" i="24"/>
  <c r="S8" i="46"/>
  <c r="R8" i="47"/>
  <c r="R8" i="49" s="1"/>
  <c r="K8" i="46"/>
  <c r="J8" i="47"/>
  <c r="J8" i="49" s="1"/>
  <c r="M8" i="46"/>
  <c r="L8" i="47"/>
  <c r="L8" i="49" s="1"/>
  <c r="J8" i="46"/>
  <c r="I8" i="47"/>
  <c r="I8" i="49" s="1"/>
  <c r="F1" i="25"/>
  <c r="F40" i="25" s="1"/>
  <c r="E74" i="25"/>
  <c r="E75" i="25" s="1"/>
  <c r="E76" i="25"/>
  <c r="E61" i="24"/>
  <c r="E73" i="24"/>
  <c r="F38" i="25"/>
  <c r="T61" i="24"/>
  <c r="T1" i="24"/>
  <c r="T51" i="24" s="1"/>
  <c r="F39" i="24"/>
  <c r="F73" i="24"/>
  <c r="F72" i="24"/>
  <c r="F62" i="24"/>
  <c r="F61" i="24"/>
  <c r="F51" i="24"/>
  <c r="F50" i="24"/>
  <c r="F40" i="24"/>
  <c r="F41" i="25"/>
  <c r="U2" i="25"/>
  <c r="H2" i="25"/>
  <c r="F28" i="24"/>
  <c r="F29" i="24"/>
  <c r="G1" i="24"/>
  <c r="U1" i="24" s="1"/>
  <c r="H2" i="24"/>
  <c r="U2" i="24"/>
  <c r="Z8" i="26"/>
  <c r="AA8" i="46" s="1"/>
  <c r="J8" i="23"/>
  <c r="J10" i="24"/>
  <c r="J8" i="27"/>
  <c r="J10" i="25"/>
  <c r="J8" i="39"/>
  <c r="AC8" i="26"/>
  <c r="AD8" i="46" s="1"/>
  <c r="M8" i="23"/>
  <c r="M10" i="24"/>
  <c r="M8" i="27"/>
  <c r="M10" i="25"/>
  <c r="M8" i="39"/>
  <c r="H10" i="24"/>
  <c r="H10" i="25"/>
  <c r="X8" i="26"/>
  <c r="Y8" i="46" s="1"/>
  <c r="H8" i="27"/>
  <c r="H8" i="23"/>
  <c r="H8" i="39"/>
  <c r="L10" i="24"/>
  <c r="L8" i="27"/>
  <c r="L10" i="25"/>
  <c r="L8" i="39"/>
  <c r="L8" i="23"/>
  <c r="AB8" i="26"/>
  <c r="AC8" i="46" s="1"/>
  <c r="AE8" i="26"/>
  <c r="AF8" i="46" s="1"/>
  <c r="O10" i="24"/>
  <c r="O8" i="27"/>
  <c r="O10" i="25"/>
  <c r="O8" i="39"/>
  <c r="O8" i="23"/>
  <c r="W8" i="26"/>
  <c r="X8" i="46" s="1"/>
  <c r="G10" i="24"/>
  <c r="G8" i="27"/>
  <c r="G10" i="25"/>
  <c r="G8" i="39"/>
  <c r="G8" i="23"/>
  <c r="K10" i="24"/>
  <c r="K8" i="27"/>
  <c r="K10" i="25"/>
  <c r="K8" i="39"/>
  <c r="K8" i="23"/>
  <c r="AA8" i="26"/>
  <c r="AB8" i="46" s="1"/>
  <c r="AD8" i="26"/>
  <c r="AE8" i="46" s="1"/>
  <c r="N10" i="24"/>
  <c r="N8" i="27"/>
  <c r="N10" i="25"/>
  <c r="N8" i="39"/>
  <c r="N8" i="23"/>
  <c r="E10" i="24"/>
  <c r="E8" i="39"/>
  <c r="U8" i="26"/>
  <c r="V8" i="46" s="1"/>
  <c r="E8" i="27"/>
  <c r="E10" i="25"/>
  <c r="E8" i="23"/>
  <c r="Y8" i="26"/>
  <c r="Z8" i="46" s="1"/>
  <c r="I8" i="27"/>
  <c r="I10" i="24"/>
  <c r="I10" i="25"/>
  <c r="I8" i="39"/>
  <c r="I8" i="23"/>
  <c r="P8" i="39"/>
  <c r="AF8" i="26"/>
  <c r="AG8" i="46" s="1"/>
  <c r="P10" i="24"/>
  <c r="P10" i="25"/>
  <c r="P8" i="23"/>
  <c r="P8" i="27"/>
  <c r="V8" i="26"/>
  <c r="W8" i="46" s="1"/>
  <c r="F8" i="23"/>
  <c r="F10" i="24"/>
  <c r="F8" i="27"/>
  <c r="F10" i="25"/>
  <c r="F8" i="39"/>
  <c r="G1" i="25" l="1"/>
  <c r="S77" i="25"/>
  <c r="S52" i="25"/>
  <c r="G50" i="24"/>
  <c r="F39" i="25"/>
  <c r="G39" i="24"/>
  <c r="S62" i="24"/>
  <c r="F64" i="25"/>
  <c r="F74" i="25"/>
  <c r="AE74" i="25"/>
  <c r="AE38" i="25"/>
  <c r="G40" i="25"/>
  <c r="T73" i="24"/>
  <c r="S28" i="24"/>
  <c r="S40" i="24"/>
  <c r="S51" i="24"/>
  <c r="S39" i="24"/>
  <c r="S29" i="24"/>
  <c r="S61" i="24"/>
  <c r="S72" i="24"/>
  <c r="S73" i="24"/>
  <c r="F77" i="25"/>
  <c r="AE62" i="25"/>
  <c r="F76" i="25"/>
  <c r="AE26" i="25"/>
  <c r="F26" i="25"/>
  <c r="G51" i="24"/>
  <c r="F65" i="25"/>
  <c r="F62" i="25"/>
  <c r="F29" i="25"/>
  <c r="F28" i="25" s="1"/>
  <c r="T1" i="25"/>
  <c r="T41" i="25" s="1"/>
  <c r="G73" i="24"/>
  <c r="F52" i="25"/>
  <c r="F50" i="25"/>
  <c r="F53" i="25"/>
  <c r="AE50" i="25"/>
  <c r="G52" i="25"/>
  <c r="G50" i="25"/>
  <c r="T62" i="24"/>
  <c r="G40" i="24"/>
  <c r="T72" i="24"/>
  <c r="U73" i="24"/>
  <c r="U72" i="24"/>
  <c r="U62" i="24"/>
  <c r="U61" i="24"/>
  <c r="U51" i="24"/>
  <c r="U50" i="24"/>
  <c r="U40" i="24"/>
  <c r="U39" i="24"/>
  <c r="G61" i="24"/>
  <c r="T40" i="24"/>
  <c r="T39" i="24"/>
  <c r="T28" i="24"/>
  <c r="G62" i="24"/>
  <c r="T50" i="24"/>
  <c r="T29" i="24"/>
  <c r="G72" i="24"/>
  <c r="F51" i="25"/>
  <c r="G41" i="25"/>
  <c r="G64" i="25"/>
  <c r="G62" i="25"/>
  <c r="T53" i="25"/>
  <c r="F63" i="25"/>
  <c r="G26" i="25"/>
  <c r="G53" i="25"/>
  <c r="F75" i="25"/>
  <c r="G65" i="25"/>
  <c r="G76" i="25"/>
  <c r="F27" i="25"/>
  <c r="T64" i="25"/>
  <c r="G74" i="25"/>
  <c r="G77" i="25"/>
  <c r="H1" i="25"/>
  <c r="V1" i="25" s="1"/>
  <c r="I2" i="25"/>
  <c r="V2" i="25"/>
  <c r="U29" i="24"/>
  <c r="U28" i="24"/>
  <c r="G28" i="24"/>
  <c r="G29" i="24"/>
  <c r="V2" i="24"/>
  <c r="I2" i="24"/>
  <c r="H1" i="24"/>
  <c r="V1" i="24" s="1"/>
  <c r="Y10" i="24"/>
  <c r="Y8" i="27"/>
  <c r="Y10" i="25"/>
  <c r="Y8" i="39"/>
  <c r="Y8" i="23"/>
  <c r="AA10" i="24"/>
  <c r="AA8" i="39"/>
  <c r="AA8" i="23"/>
  <c r="AA10" i="25"/>
  <c r="AA8" i="27"/>
  <c r="AD10" i="24"/>
  <c r="AD8" i="27"/>
  <c r="AD10" i="25"/>
  <c r="AD8" i="39"/>
  <c r="AD8" i="23"/>
  <c r="W10" i="24"/>
  <c r="W8" i="27"/>
  <c r="W10" i="25"/>
  <c r="W8" i="39"/>
  <c r="W8" i="23"/>
  <c r="AC10" i="24"/>
  <c r="AC8" i="27"/>
  <c r="AC10" i="25"/>
  <c r="AC8" i="39"/>
  <c r="AC8" i="23"/>
  <c r="T10" i="24"/>
  <c r="T8" i="27"/>
  <c r="T10" i="25"/>
  <c r="T8" i="39"/>
  <c r="T8" i="23"/>
  <c r="U10" i="24"/>
  <c r="U8" i="27"/>
  <c r="U10" i="25"/>
  <c r="U8" i="39"/>
  <c r="U8" i="23"/>
  <c r="Z8" i="27"/>
  <c r="Z8" i="39"/>
  <c r="Z8" i="23"/>
  <c r="Z10" i="24"/>
  <c r="Z10" i="25"/>
  <c r="S10" i="25"/>
  <c r="S10" i="24"/>
  <c r="S8" i="27"/>
  <c r="S8" i="39"/>
  <c r="S8" i="23"/>
  <c r="AB10" i="24"/>
  <c r="AB8" i="27"/>
  <c r="AB10" i="25"/>
  <c r="AB8" i="39"/>
  <c r="AB8" i="23"/>
  <c r="V10" i="24"/>
  <c r="V8" i="27"/>
  <c r="V10" i="25"/>
  <c r="V8" i="39"/>
  <c r="V8" i="23"/>
  <c r="X10" i="24"/>
  <c r="X8" i="27"/>
  <c r="X10" i="25"/>
  <c r="X8" i="39"/>
  <c r="X8" i="23"/>
  <c r="U1" i="25" l="1"/>
  <c r="G38" i="25"/>
  <c r="G39" i="25" s="1"/>
  <c r="G51" i="25"/>
  <c r="T52" i="25"/>
  <c r="H72" i="24"/>
  <c r="T40" i="25"/>
  <c r="T76" i="25"/>
  <c r="T65" i="25"/>
  <c r="H50" i="24"/>
  <c r="H61" i="24"/>
  <c r="H51" i="24"/>
  <c r="H62" i="24"/>
  <c r="T77" i="25"/>
  <c r="H40" i="25"/>
  <c r="I1" i="25"/>
  <c r="W1" i="25" s="1"/>
  <c r="G75" i="25"/>
  <c r="H77" i="25"/>
  <c r="H74" i="25"/>
  <c r="H38" i="25"/>
  <c r="H39" i="25" s="1"/>
  <c r="H76" i="25"/>
  <c r="H50" i="25"/>
  <c r="H51" i="25" s="1"/>
  <c r="G63" i="25"/>
  <c r="H53" i="25"/>
  <c r="H41" i="25"/>
  <c r="H62" i="25"/>
  <c r="G27" i="25"/>
  <c r="H65" i="25"/>
  <c r="H73" i="24"/>
  <c r="V73" i="24"/>
  <c r="V72" i="24"/>
  <c r="V62" i="24"/>
  <c r="V61" i="24"/>
  <c r="V51" i="24"/>
  <c r="V50" i="24"/>
  <c r="V40" i="24"/>
  <c r="V39" i="24"/>
  <c r="H39" i="24"/>
  <c r="H40" i="24"/>
  <c r="H26" i="25"/>
  <c r="H64" i="25"/>
  <c r="V77" i="25"/>
  <c r="V76" i="25"/>
  <c r="V65" i="25"/>
  <c r="V64" i="25"/>
  <c r="V40" i="25"/>
  <c r="V53" i="25"/>
  <c r="V52" i="25"/>
  <c r="V41" i="25"/>
  <c r="I77" i="25"/>
  <c r="I76" i="25"/>
  <c r="I65" i="25"/>
  <c r="I62" i="25"/>
  <c r="I53" i="25"/>
  <c r="I74" i="25"/>
  <c r="I64" i="25"/>
  <c r="I52" i="25"/>
  <c r="I38" i="25"/>
  <c r="I50" i="25"/>
  <c r="I41" i="25"/>
  <c r="I40" i="25"/>
  <c r="I26" i="25"/>
  <c r="H52" i="25"/>
  <c r="G29" i="25"/>
  <c r="G28" i="25" s="1"/>
  <c r="J2" i="25"/>
  <c r="W2" i="25"/>
  <c r="H29" i="24"/>
  <c r="H28" i="24"/>
  <c r="V29" i="24"/>
  <c r="V28" i="24"/>
  <c r="I1" i="24"/>
  <c r="W1" i="24" s="1"/>
  <c r="W2" i="24"/>
  <c r="J2" i="24"/>
  <c r="I39" i="25" l="1"/>
  <c r="U64" i="25"/>
  <c r="U52" i="25"/>
  <c r="U76" i="25"/>
  <c r="U41" i="25"/>
  <c r="U40" i="25"/>
  <c r="U53" i="25"/>
  <c r="U65" i="25"/>
  <c r="U77" i="25"/>
  <c r="H75" i="25"/>
  <c r="H63" i="25"/>
  <c r="I63" i="25" s="1"/>
  <c r="I62" i="24"/>
  <c r="I72" i="24"/>
  <c r="I61" i="24"/>
  <c r="I50" i="24"/>
  <c r="I51" i="24"/>
  <c r="I39" i="24"/>
  <c r="I73" i="24"/>
  <c r="W73" i="24"/>
  <c r="W72" i="24"/>
  <c r="W62" i="24"/>
  <c r="W61" i="24"/>
  <c r="W51" i="24"/>
  <c r="W50" i="24"/>
  <c r="W40" i="24"/>
  <c r="W39" i="24"/>
  <c r="I40" i="24"/>
  <c r="W53" i="25"/>
  <c r="W52" i="25"/>
  <c r="W41" i="25"/>
  <c r="W40" i="25"/>
  <c r="W77" i="25"/>
  <c r="W76" i="25"/>
  <c r="W65" i="25"/>
  <c r="W64" i="25"/>
  <c r="I51" i="25"/>
  <c r="I75" i="25"/>
  <c r="K2" i="25"/>
  <c r="X2" i="25"/>
  <c r="J1" i="25"/>
  <c r="X1" i="25" s="1"/>
  <c r="J1" i="24"/>
  <c r="X1" i="24" s="1"/>
  <c r="W29" i="24"/>
  <c r="W28" i="24"/>
  <c r="I29" i="24"/>
  <c r="I28" i="24"/>
  <c r="X2" i="24"/>
  <c r="K2" i="24"/>
  <c r="K1" i="24" l="1"/>
  <c r="Y1" i="24" s="1"/>
  <c r="J40" i="25"/>
  <c r="J53" i="25"/>
  <c r="J65" i="25"/>
  <c r="J26" i="25"/>
  <c r="J77" i="25"/>
  <c r="J76" i="25"/>
  <c r="J52" i="25"/>
  <c r="J41" i="25"/>
  <c r="J38" i="25"/>
  <c r="J39" i="25" s="1"/>
  <c r="J28" i="24"/>
  <c r="J40" i="24"/>
  <c r="J29" i="24"/>
  <c r="J50" i="24"/>
  <c r="K73" i="24"/>
  <c r="K72" i="24"/>
  <c r="K62" i="24"/>
  <c r="K61" i="24"/>
  <c r="K51" i="24"/>
  <c r="K50" i="24"/>
  <c r="K40" i="24"/>
  <c r="K39" i="24"/>
  <c r="J72" i="24"/>
  <c r="J61" i="24"/>
  <c r="J73" i="24"/>
  <c r="J51" i="24"/>
  <c r="X39" i="24"/>
  <c r="X73" i="24"/>
  <c r="X72" i="24"/>
  <c r="X62" i="24"/>
  <c r="X61" i="24"/>
  <c r="X51" i="24"/>
  <c r="X50" i="24"/>
  <c r="X40" i="24"/>
  <c r="J62" i="24"/>
  <c r="J39" i="24"/>
  <c r="J50" i="25"/>
  <c r="J51" i="25" s="1"/>
  <c r="J62" i="25"/>
  <c r="J63" i="25" s="1"/>
  <c r="J64" i="25"/>
  <c r="X41" i="25"/>
  <c r="X40" i="25"/>
  <c r="X77" i="25"/>
  <c r="X76" i="25"/>
  <c r="X65" i="25"/>
  <c r="X64" i="25"/>
  <c r="X53" i="25"/>
  <c r="X52" i="25"/>
  <c r="J74" i="25"/>
  <c r="J75" i="25" s="1"/>
  <c r="H27" i="25"/>
  <c r="K1" i="25"/>
  <c r="Y1" i="25" s="1"/>
  <c r="L2" i="25"/>
  <c r="Y2" i="25"/>
  <c r="K29" i="24"/>
  <c r="K28" i="24"/>
  <c r="X29" i="24"/>
  <c r="X28" i="24"/>
  <c r="Y2" i="24"/>
  <c r="L2" i="24"/>
  <c r="L1" i="24" s="1"/>
  <c r="Z1" i="24" s="1"/>
  <c r="Y73" i="24" l="1"/>
  <c r="Y72" i="24"/>
  <c r="Y62" i="24"/>
  <c r="Y61" i="24"/>
  <c r="Y51" i="24"/>
  <c r="Y50" i="24"/>
  <c r="Y40" i="24"/>
  <c r="Y39" i="24"/>
  <c r="L73" i="24"/>
  <c r="L72" i="24"/>
  <c r="L62" i="24"/>
  <c r="L61" i="24"/>
  <c r="L51" i="24"/>
  <c r="L50" i="24"/>
  <c r="L40" i="24"/>
  <c r="L39" i="24"/>
  <c r="L1" i="25"/>
  <c r="Z1" i="25" s="1"/>
  <c r="K26" i="25"/>
  <c r="K76" i="25"/>
  <c r="K38" i="25"/>
  <c r="K39" i="25" s="1"/>
  <c r="K77" i="25"/>
  <c r="K41" i="25"/>
  <c r="K50" i="25"/>
  <c r="K51" i="25" s="1"/>
  <c r="K52" i="25"/>
  <c r="K53" i="25"/>
  <c r="K65" i="25"/>
  <c r="K40" i="25"/>
  <c r="K62" i="25"/>
  <c r="K63" i="25" s="1"/>
  <c r="K64" i="25"/>
  <c r="Y76" i="25"/>
  <c r="Y65" i="25"/>
  <c r="Y64" i="25"/>
  <c r="Y53" i="25"/>
  <c r="Y52" i="25"/>
  <c r="Y41" i="25"/>
  <c r="Y40" i="25"/>
  <c r="Y77" i="25"/>
  <c r="K74" i="25"/>
  <c r="K75" i="25" s="1"/>
  <c r="H29" i="25"/>
  <c r="H28" i="25" s="1"/>
  <c r="Z2" i="25"/>
  <c r="M2" i="25"/>
  <c r="L29" i="24"/>
  <c r="L28" i="24"/>
  <c r="Y29" i="24"/>
  <c r="Y28" i="24"/>
  <c r="Z2" i="24"/>
  <c r="M2" i="24"/>
  <c r="L62" i="25" l="1"/>
  <c r="L63" i="25" s="1"/>
  <c r="L38" i="25"/>
  <c r="L39" i="25" s="1"/>
  <c r="L41" i="25"/>
  <c r="Z73" i="24"/>
  <c r="Z72" i="24"/>
  <c r="Z62" i="24"/>
  <c r="Z61" i="24"/>
  <c r="Z51" i="24"/>
  <c r="Z50" i="24"/>
  <c r="Z40" i="24"/>
  <c r="Z39" i="24"/>
  <c r="L52" i="25"/>
  <c r="L76" i="25"/>
  <c r="L53" i="25"/>
  <c r="L77" i="25"/>
  <c r="L26" i="25"/>
  <c r="L40" i="25"/>
  <c r="L65" i="25"/>
  <c r="M1" i="25"/>
  <c r="AA1" i="25" s="1"/>
  <c r="L64" i="25"/>
  <c r="Z77" i="25"/>
  <c r="Z76" i="25"/>
  <c r="Z65" i="25"/>
  <c r="Z41" i="25"/>
  <c r="Z40" i="25"/>
  <c r="Z64" i="25"/>
  <c r="Z53" i="25"/>
  <c r="Z52" i="25"/>
  <c r="L50" i="25"/>
  <c r="L51" i="25" s="1"/>
  <c r="L74" i="25"/>
  <c r="L75" i="25" s="1"/>
  <c r="N2" i="25"/>
  <c r="AA2" i="25"/>
  <c r="M1" i="24"/>
  <c r="AA1" i="24" s="1"/>
  <c r="Z29" i="24"/>
  <c r="Z28" i="24"/>
  <c r="N2" i="24"/>
  <c r="AA2" i="24"/>
  <c r="M51" i="24" l="1"/>
  <c r="M65" i="25"/>
  <c r="M40" i="25"/>
  <c r="M61" i="24"/>
  <c r="M39" i="24"/>
  <c r="M72" i="24"/>
  <c r="AA61" i="24"/>
  <c r="AA51" i="24"/>
  <c r="AA39" i="24"/>
  <c r="AA73" i="24"/>
  <c r="AA72" i="24"/>
  <c r="AA62" i="24"/>
  <c r="AA50" i="24"/>
  <c r="AA40" i="24"/>
  <c r="M62" i="24"/>
  <c r="M73" i="24"/>
  <c r="M40" i="24"/>
  <c r="N1" i="24"/>
  <c r="AB1" i="24" s="1"/>
  <c r="M50" i="24"/>
  <c r="M26" i="25"/>
  <c r="M41" i="25"/>
  <c r="M64" i="25"/>
  <c r="M50" i="25"/>
  <c r="M51" i="25" s="1"/>
  <c r="M52" i="25"/>
  <c r="M74" i="25"/>
  <c r="M75" i="25" s="1"/>
  <c r="M53" i="25"/>
  <c r="M76" i="25"/>
  <c r="M77" i="25"/>
  <c r="AA65" i="25"/>
  <c r="AA77" i="25"/>
  <c r="AA76" i="25"/>
  <c r="AA64" i="25"/>
  <c r="AA41" i="25"/>
  <c r="AA40" i="25"/>
  <c r="AA53" i="25"/>
  <c r="AA52" i="25"/>
  <c r="N1" i="25"/>
  <c r="AB1" i="25" s="1"/>
  <c r="M62" i="25"/>
  <c r="M63" i="25" s="1"/>
  <c r="M38" i="25"/>
  <c r="M39" i="25" s="1"/>
  <c r="I27" i="25"/>
  <c r="O2" i="25"/>
  <c r="AB2" i="25"/>
  <c r="M28" i="24"/>
  <c r="M29" i="24"/>
  <c r="AA29" i="24"/>
  <c r="AA28" i="24"/>
  <c r="O2" i="24"/>
  <c r="AB2" i="24"/>
  <c r="N39" i="24" l="1"/>
  <c r="N50" i="24"/>
  <c r="N51" i="24"/>
  <c r="N40" i="24"/>
  <c r="N73" i="24"/>
  <c r="N50" i="25"/>
  <c r="N51" i="25" s="1"/>
  <c r="N53" i="25"/>
  <c r="N62" i="25"/>
  <c r="N63" i="25" s="1"/>
  <c r="N64" i="25"/>
  <c r="N40" i="25"/>
  <c r="N41" i="25"/>
  <c r="N28" i="24"/>
  <c r="N61" i="24"/>
  <c r="N29" i="24"/>
  <c r="N62" i="24"/>
  <c r="AB39" i="24"/>
  <c r="AB73" i="24"/>
  <c r="AB72" i="24"/>
  <c r="AB62" i="24"/>
  <c r="AB61" i="24"/>
  <c r="AB51" i="24"/>
  <c r="AB50" i="24"/>
  <c r="AB40" i="24"/>
  <c r="N72" i="24"/>
  <c r="AB65" i="25"/>
  <c r="AB52" i="25"/>
  <c r="AB41" i="25"/>
  <c r="AB40" i="25"/>
  <c r="AB77" i="25"/>
  <c r="AB76" i="25"/>
  <c r="AB64" i="25"/>
  <c r="AB53" i="25"/>
  <c r="N26" i="25"/>
  <c r="N77" i="25"/>
  <c r="N52" i="25"/>
  <c r="N38" i="25"/>
  <c r="N39" i="25" s="1"/>
  <c r="N65" i="25"/>
  <c r="N74" i="25"/>
  <c r="N75" i="25" s="1"/>
  <c r="O1" i="25"/>
  <c r="AC1" i="25" s="1"/>
  <c r="N76" i="25"/>
  <c r="I29" i="25"/>
  <c r="I28" i="25" s="1"/>
  <c r="AC2" i="25"/>
  <c r="P2" i="25"/>
  <c r="AB29" i="24"/>
  <c r="AB28" i="24"/>
  <c r="P2" i="24"/>
  <c r="AC2" i="24"/>
  <c r="O1" i="24"/>
  <c r="AC1" i="24" s="1"/>
  <c r="O28" i="24" l="1"/>
  <c r="O53" i="25"/>
  <c r="O50" i="24"/>
  <c r="O61" i="24"/>
  <c r="O41" i="25"/>
  <c r="O52" i="25"/>
  <c r="O62" i="24"/>
  <c r="O72" i="24"/>
  <c r="O62" i="25"/>
  <c r="O63" i="25" s="1"/>
  <c r="O50" i="25"/>
  <c r="O51" i="25" s="1"/>
  <c r="O64" i="25"/>
  <c r="O26" i="25"/>
  <c r="O77" i="25"/>
  <c r="O76" i="25"/>
  <c r="O38" i="25"/>
  <c r="O39" i="25" s="1"/>
  <c r="O51" i="24"/>
  <c r="AC73" i="24"/>
  <c r="AC72" i="24"/>
  <c r="AC62" i="24"/>
  <c r="AC61" i="24"/>
  <c r="AC51" i="24"/>
  <c r="AC50" i="24"/>
  <c r="AC40" i="24"/>
  <c r="AC39" i="24"/>
  <c r="O29" i="24"/>
  <c r="O73" i="24"/>
  <c r="O39" i="24"/>
  <c r="O40" i="24"/>
  <c r="O65" i="25"/>
  <c r="AD2" i="25"/>
  <c r="AC52" i="25"/>
  <c r="AC41" i="25"/>
  <c r="AC77" i="25"/>
  <c r="AC76" i="25"/>
  <c r="AC65" i="25"/>
  <c r="AC64" i="25"/>
  <c r="AC53" i="25"/>
  <c r="AC40" i="25"/>
  <c r="O40" i="25"/>
  <c r="O74" i="25"/>
  <c r="O75" i="25" s="1"/>
  <c r="P1" i="25"/>
  <c r="AD1" i="25" s="1"/>
  <c r="AC29" i="24"/>
  <c r="AC28" i="24"/>
  <c r="AD2" i="24"/>
  <c r="P1" i="24"/>
  <c r="AD1" i="24" s="1"/>
  <c r="P72" i="24" l="1"/>
  <c r="Q72" i="24" s="1"/>
  <c r="P61" i="24"/>
  <c r="Q61" i="24" s="1"/>
  <c r="AD73" i="24"/>
  <c r="AE73" i="24" s="1"/>
  <c r="AD72" i="24"/>
  <c r="AE72" i="24" s="1"/>
  <c r="AD62" i="24"/>
  <c r="AE62" i="24" s="1"/>
  <c r="AD61" i="24"/>
  <c r="AE61" i="24" s="1"/>
  <c r="AD51" i="24"/>
  <c r="AE51" i="24" s="1"/>
  <c r="AD50" i="24"/>
  <c r="AE50" i="24" s="1"/>
  <c r="AD40" i="24"/>
  <c r="AE40" i="24" s="1"/>
  <c r="AD39" i="24"/>
  <c r="AE39" i="24" s="1"/>
  <c r="P62" i="24"/>
  <c r="Q62" i="24" s="1"/>
  <c r="P40" i="24"/>
  <c r="Q40" i="24" s="1"/>
  <c r="P73" i="24"/>
  <c r="Q73" i="24" s="1"/>
  <c r="P39" i="24"/>
  <c r="Q39" i="24" s="1"/>
  <c r="P50" i="24"/>
  <c r="Q50" i="24" s="1"/>
  <c r="P51" i="24"/>
  <c r="Q51" i="24" s="1"/>
  <c r="AD77" i="25"/>
  <c r="AE77" i="25" s="1"/>
  <c r="AD76" i="25"/>
  <c r="AE76" i="25" s="1"/>
  <c r="AD65" i="25"/>
  <c r="AE65" i="25" s="1"/>
  <c r="AD64" i="25"/>
  <c r="AE64" i="25" s="1"/>
  <c r="AD41" i="25"/>
  <c r="AE41" i="25" s="1"/>
  <c r="AD53" i="25"/>
  <c r="AE53" i="25" s="1"/>
  <c r="AD52" i="25"/>
  <c r="AE52" i="25" s="1"/>
  <c r="AD40" i="25"/>
  <c r="AE40" i="25" s="1"/>
  <c r="P41" i="25"/>
  <c r="Q41" i="25" s="1"/>
  <c r="P76" i="25"/>
  <c r="Q76" i="25" s="1"/>
  <c r="P50" i="25"/>
  <c r="P77" i="25"/>
  <c r="Q77" i="25" s="1"/>
  <c r="P26" i="25"/>
  <c r="Q26" i="25" s="1"/>
  <c r="P64" i="25"/>
  <c r="Q64" i="25" s="1"/>
  <c r="P62" i="25"/>
  <c r="Q62" i="25" s="1"/>
  <c r="P38" i="25"/>
  <c r="P65" i="25"/>
  <c r="Q65" i="25" s="1"/>
  <c r="P52" i="25"/>
  <c r="Q52" i="25" s="1"/>
  <c r="P53" i="25"/>
  <c r="Q53" i="25" s="1"/>
  <c r="P40" i="25"/>
  <c r="Q40" i="25" s="1"/>
  <c r="P74" i="25"/>
  <c r="Q74" i="25" s="1"/>
  <c r="J27" i="25"/>
  <c r="P29" i="24"/>
  <c r="Q29" i="24" s="1"/>
  <c r="P28" i="24"/>
  <c r="Q28" i="24" s="1"/>
  <c r="AD29" i="24"/>
  <c r="AE29" i="24" s="1"/>
  <c r="AD28" i="24"/>
  <c r="AE28" i="24" s="1"/>
  <c r="P63" i="25" l="1"/>
  <c r="Q50" i="25"/>
  <c r="P51" i="25"/>
  <c r="Q38" i="25"/>
  <c r="P39" i="25"/>
  <c r="P75" i="25"/>
  <c r="J29" i="25"/>
  <c r="J28" i="25" s="1"/>
  <c r="S39" i="25" l="1"/>
  <c r="T39" i="25" s="1"/>
  <c r="U39" i="25" s="1"/>
  <c r="V39" i="25" s="1"/>
  <c r="W39" i="25" s="1"/>
  <c r="X39" i="25" s="1"/>
  <c r="Y39" i="25" s="1"/>
  <c r="Z39" i="25" s="1"/>
  <c r="AA39" i="25" s="1"/>
  <c r="AB39" i="25" s="1"/>
  <c r="AC39" i="25" s="1"/>
  <c r="AD39" i="25" s="1"/>
  <c r="AE39" i="25" s="1"/>
  <c r="Q39" i="25"/>
  <c r="S51" i="25"/>
  <c r="T51" i="25" s="1"/>
  <c r="U51" i="25" s="1"/>
  <c r="V51" i="25" s="1"/>
  <c r="W51" i="25" s="1"/>
  <c r="X51" i="25" s="1"/>
  <c r="Y51" i="25" s="1"/>
  <c r="Z51" i="25" s="1"/>
  <c r="AA51" i="25" s="1"/>
  <c r="AB51" i="25" s="1"/>
  <c r="AC51" i="25" s="1"/>
  <c r="AD51" i="25" s="1"/>
  <c r="AE51" i="25" s="1"/>
  <c r="Q51" i="25"/>
  <c r="S75" i="25"/>
  <c r="T75" i="25" s="1"/>
  <c r="U75" i="25" s="1"/>
  <c r="V75" i="25" s="1"/>
  <c r="W75" i="25" s="1"/>
  <c r="X75" i="25" s="1"/>
  <c r="Y75" i="25" s="1"/>
  <c r="Z75" i="25" s="1"/>
  <c r="AA75" i="25" s="1"/>
  <c r="AB75" i="25" s="1"/>
  <c r="AC75" i="25" s="1"/>
  <c r="AD75" i="25" s="1"/>
  <c r="AE75" i="25" s="1"/>
  <c r="Q75" i="25"/>
  <c r="S63" i="25"/>
  <c r="T63" i="25" s="1"/>
  <c r="U63" i="25" s="1"/>
  <c r="V63" i="25" s="1"/>
  <c r="W63" i="25" s="1"/>
  <c r="X63" i="25" s="1"/>
  <c r="Y63" i="25" s="1"/>
  <c r="Z63" i="25" s="1"/>
  <c r="AA63" i="25" s="1"/>
  <c r="AB63" i="25" s="1"/>
  <c r="AC63" i="25" s="1"/>
  <c r="AD63" i="25" s="1"/>
  <c r="AE63" i="25" s="1"/>
  <c r="Q63" i="25"/>
  <c r="K27" i="25"/>
  <c r="K29" i="25" l="1"/>
  <c r="K28" i="25" s="1"/>
  <c r="L27" i="25" l="1"/>
  <c r="L29" i="25" l="1"/>
  <c r="L28" i="25" s="1"/>
  <c r="M27" i="25" l="1"/>
  <c r="M29" i="25" l="1"/>
  <c r="M28" i="25" s="1"/>
  <c r="N27" i="25" l="1"/>
  <c r="N29" i="25" s="1"/>
  <c r="N28" i="25" s="1"/>
  <c r="O27" i="25" l="1"/>
  <c r="O29" i="25" s="1"/>
  <c r="O28" i="25" s="1"/>
  <c r="P27" i="25" l="1"/>
  <c r="P29" i="25" l="1"/>
  <c r="P28" i="25" s="1"/>
  <c r="Q27" i="25"/>
  <c r="Q29" i="25" l="1"/>
  <c r="Q28" i="25"/>
  <c r="S27" i="25"/>
  <c r="S29" i="25" l="1"/>
  <c r="S28" i="25" l="1"/>
  <c r="T27" i="25" l="1"/>
  <c r="T29" i="25" l="1"/>
  <c r="T28" i="25" l="1"/>
  <c r="U27" i="25" l="1"/>
  <c r="U29" i="25" l="1"/>
  <c r="U28" i="25" l="1"/>
  <c r="V27" i="25" l="1"/>
  <c r="V29" i="25" l="1"/>
  <c r="V28" i="25" l="1"/>
  <c r="W27" i="25" l="1"/>
  <c r="W29" i="25" l="1"/>
  <c r="W28" i="25" l="1"/>
  <c r="X27" i="25" l="1"/>
  <c r="X29" i="25" l="1"/>
  <c r="X28" i="25" s="1"/>
  <c r="Y27" i="25" s="1"/>
  <c r="Y29" i="25" l="1"/>
  <c r="Y28" i="25" s="1"/>
  <c r="Z27" i="25" s="1"/>
  <c r="Z29" i="25" l="1"/>
  <c r="Z28" i="25" s="1"/>
  <c r="AA27" i="25" s="1"/>
  <c r="AA29" i="25" l="1"/>
  <c r="AA28" i="25" s="1"/>
  <c r="AB27" i="25" s="1"/>
  <c r="AB29" i="25" l="1"/>
  <c r="AB28" i="25" s="1"/>
  <c r="AC27" i="25" s="1"/>
  <c r="AC29" i="25" l="1"/>
  <c r="AC28" i="25" s="1"/>
  <c r="AD27" i="25" s="1"/>
  <c r="AE27" i="25" l="1"/>
  <c r="AD29" i="25"/>
  <c r="AD28" i="25" l="1"/>
  <c r="AE28" i="25" s="1"/>
  <c r="AE29" i="25"/>
  <c r="H29" i="49" l="1"/>
  <c r="I29" i="49"/>
  <c r="J29" i="49"/>
  <c r="K29" i="49"/>
  <c r="L29" i="49"/>
  <c r="M29" i="49"/>
  <c r="N29" i="49"/>
  <c r="O29" i="49"/>
  <c r="P29" i="49"/>
  <c r="Q29" i="49"/>
  <c r="R29" i="49"/>
  <c r="G29" i="49"/>
  <c r="H12" i="49"/>
  <c r="I12" i="49"/>
  <c r="J12" i="49"/>
  <c r="K12" i="49"/>
  <c r="L12" i="49"/>
  <c r="M12" i="49"/>
  <c r="N12" i="49"/>
  <c r="O12" i="49"/>
  <c r="P12" i="49"/>
  <c r="Q12" i="49"/>
  <c r="R12" i="49"/>
  <c r="G12" i="49"/>
  <c r="H29" i="47"/>
  <c r="I29" i="47"/>
  <c r="J29" i="47"/>
  <c r="K29" i="47"/>
  <c r="L29" i="47"/>
  <c r="M29" i="47"/>
  <c r="N29" i="47"/>
  <c r="O29" i="47"/>
  <c r="P29" i="47"/>
  <c r="Q29" i="47"/>
  <c r="R29" i="47"/>
  <c r="G29" i="47"/>
  <c r="H12" i="47"/>
  <c r="I12" i="47"/>
  <c r="J12" i="47"/>
  <c r="K12" i="47"/>
  <c r="L12" i="47"/>
  <c r="M12" i="47"/>
  <c r="N12" i="47"/>
  <c r="O12" i="47"/>
  <c r="P12" i="47"/>
  <c r="Q12" i="47"/>
  <c r="R12" i="47"/>
  <c r="G12" i="47"/>
  <c r="R27" i="49" l="1"/>
  <c r="Q27" i="49"/>
  <c r="P27" i="49"/>
  <c r="O27" i="49"/>
  <c r="N27" i="49"/>
  <c r="M27" i="49"/>
  <c r="L27" i="49"/>
  <c r="K27" i="49"/>
  <c r="J27" i="49"/>
  <c r="I27" i="49"/>
  <c r="H27" i="49"/>
  <c r="G27" i="49"/>
  <c r="R25" i="49"/>
  <c r="Q25" i="49"/>
  <c r="P25" i="49"/>
  <c r="O25" i="49"/>
  <c r="N25" i="49"/>
  <c r="M25" i="49"/>
  <c r="L25" i="49"/>
  <c r="K25" i="49"/>
  <c r="J25" i="49"/>
  <c r="I25" i="49"/>
  <c r="H25" i="49"/>
  <c r="G25" i="49"/>
  <c r="R22" i="49"/>
  <c r="Q22" i="49"/>
  <c r="P22" i="49"/>
  <c r="O22" i="49"/>
  <c r="N22" i="49"/>
  <c r="M22" i="49"/>
  <c r="L22" i="49"/>
  <c r="K22" i="49"/>
  <c r="J22" i="49"/>
  <c r="I22" i="49"/>
  <c r="H22" i="49"/>
  <c r="G22" i="49"/>
  <c r="R19" i="49"/>
  <c r="Q19" i="49"/>
  <c r="P19" i="49"/>
  <c r="O19" i="49"/>
  <c r="N19" i="49"/>
  <c r="M19" i="49"/>
  <c r="L19" i="49"/>
  <c r="K19" i="49"/>
  <c r="J19" i="49"/>
  <c r="I19" i="49"/>
  <c r="H19" i="49"/>
  <c r="G19" i="49"/>
  <c r="R18" i="49"/>
  <c r="Q18" i="49"/>
  <c r="P18" i="49"/>
  <c r="O18" i="49"/>
  <c r="N18" i="49"/>
  <c r="M18" i="49"/>
  <c r="L18" i="49"/>
  <c r="K18" i="49"/>
  <c r="J18" i="49"/>
  <c r="I18" i="49"/>
  <c r="H18" i="49"/>
  <c r="G18" i="49"/>
  <c r="H18" i="47"/>
  <c r="I18" i="47"/>
  <c r="J18" i="47"/>
  <c r="K18" i="47"/>
  <c r="L18" i="47"/>
  <c r="M18" i="47"/>
  <c r="N18" i="47"/>
  <c r="O18" i="47"/>
  <c r="P18" i="47"/>
  <c r="Q18" i="47"/>
  <c r="R18" i="47"/>
  <c r="H19" i="47"/>
  <c r="I19" i="47"/>
  <c r="J19" i="47"/>
  <c r="K19" i="47"/>
  <c r="L19" i="47"/>
  <c r="M19" i="47"/>
  <c r="N19" i="47"/>
  <c r="O19" i="47"/>
  <c r="P19" i="47"/>
  <c r="Q19" i="47"/>
  <c r="R19" i="47"/>
  <c r="H22" i="47"/>
  <c r="I22" i="47"/>
  <c r="J22" i="47"/>
  <c r="K22" i="47"/>
  <c r="L22" i="47"/>
  <c r="M22" i="47"/>
  <c r="N22" i="47"/>
  <c r="O22" i="47"/>
  <c r="P22" i="47"/>
  <c r="Q22" i="47"/>
  <c r="R22" i="47"/>
  <c r="H25" i="47"/>
  <c r="I25" i="47"/>
  <c r="J25" i="47"/>
  <c r="K25" i="47"/>
  <c r="L25" i="47"/>
  <c r="M25" i="47"/>
  <c r="N25" i="47"/>
  <c r="O25" i="47"/>
  <c r="P25" i="47"/>
  <c r="Q25" i="47"/>
  <c r="R25" i="47"/>
  <c r="H27" i="47"/>
  <c r="I27" i="47"/>
  <c r="J27" i="47"/>
  <c r="K27" i="47"/>
  <c r="L27" i="47"/>
  <c r="M27" i="47"/>
  <c r="N27" i="47"/>
  <c r="O27" i="47"/>
  <c r="P27" i="47"/>
  <c r="Q27" i="47"/>
  <c r="R27" i="47"/>
  <c r="G27" i="47"/>
  <c r="G25" i="47"/>
  <c r="G22" i="47"/>
  <c r="G19" i="47"/>
  <c r="G18" i="47"/>
  <c r="C7" i="49"/>
  <c r="C7" i="47" l="1"/>
  <c r="AF67" i="26" l="1"/>
  <c r="R17" i="49" s="1"/>
  <c r="AG64" i="26" l="1"/>
  <c r="S64" i="26"/>
  <c r="I51" i="12" l="1"/>
  <c r="H51" i="12"/>
  <c r="G51" i="12"/>
  <c r="F51" i="12"/>
  <c r="E51" i="12"/>
  <c r="AE43" i="39" l="1"/>
  <c r="AE42" i="39"/>
  <c r="AG44" i="26" l="1"/>
  <c r="S44" i="26"/>
  <c r="AG37" i="26"/>
  <c r="S37" i="26"/>
  <c r="AG39" i="26"/>
  <c r="S39" i="26"/>
  <c r="AG10" i="46"/>
  <c r="AF36" i="26" s="1"/>
  <c r="AF10" i="46"/>
  <c r="AE36" i="26" s="1"/>
  <c r="AE10" i="46"/>
  <c r="AE11" i="46" s="1"/>
  <c r="AD38" i="26" s="1"/>
  <c r="AD10" i="46"/>
  <c r="AD11" i="46" s="1"/>
  <c r="AC38" i="26" s="1"/>
  <c r="AC10" i="46"/>
  <c r="AC11" i="46" s="1"/>
  <c r="AB38" i="26" s="1"/>
  <c r="AB10" i="46"/>
  <c r="AB11" i="46" s="1"/>
  <c r="AA38" i="26" s="1"/>
  <c r="AA10" i="46"/>
  <c r="AA11" i="46" s="1"/>
  <c r="Z38" i="26" s="1"/>
  <c r="Z10" i="46"/>
  <c r="Y36" i="26" s="1"/>
  <c r="Y10" i="46"/>
  <c r="X36" i="26" s="1"/>
  <c r="X10" i="46"/>
  <c r="W36" i="26" s="1"/>
  <c r="W10" i="46"/>
  <c r="W11" i="46" s="1"/>
  <c r="V38" i="26" s="1"/>
  <c r="V10" i="46"/>
  <c r="V11" i="46" s="1"/>
  <c r="U38" i="26" s="1"/>
  <c r="I10" i="46"/>
  <c r="I11" i="46" s="1"/>
  <c r="J10" i="46"/>
  <c r="J11" i="46" s="1"/>
  <c r="I38" i="26" s="1"/>
  <c r="K10" i="46"/>
  <c r="K11" i="46" s="1"/>
  <c r="J38" i="26" s="1"/>
  <c r="L10" i="46"/>
  <c r="K36" i="26" s="1"/>
  <c r="M10" i="46"/>
  <c r="L36" i="26" s="1"/>
  <c r="N10" i="46"/>
  <c r="N11" i="46" s="1"/>
  <c r="M38" i="26" s="1"/>
  <c r="O10" i="46"/>
  <c r="O11" i="46" s="1"/>
  <c r="N38" i="26" s="1"/>
  <c r="P10" i="46"/>
  <c r="P11" i="46" s="1"/>
  <c r="O38" i="26" s="1"/>
  <c r="Q10" i="46"/>
  <c r="Q11" i="46" s="1"/>
  <c r="P38" i="26" s="1"/>
  <c r="R10" i="46"/>
  <c r="R11" i="46" s="1"/>
  <c r="Q38" i="26" s="1"/>
  <c r="S10" i="46"/>
  <c r="R36" i="26" s="1"/>
  <c r="H10" i="46"/>
  <c r="H11" i="46" s="1"/>
  <c r="G38" i="26" s="1"/>
  <c r="I16" i="46"/>
  <c r="J16" i="46" s="1"/>
  <c r="K16" i="46" s="1"/>
  <c r="L16" i="46" s="1"/>
  <c r="M16" i="46" s="1"/>
  <c r="F14" i="46"/>
  <c r="E14" i="46"/>
  <c r="T63" i="46"/>
  <c r="AH63" i="46"/>
  <c r="T64" i="46"/>
  <c r="AH64" i="46"/>
  <c r="T65" i="46"/>
  <c r="AH65" i="46"/>
  <c r="T66" i="46"/>
  <c r="AH66" i="46"/>
  <c r="T67" i="46"/>
  <c r="AH67" i="46"/>
  <c r="T37" i="46"/>
  <c r="AH37" i="46"/>
  <c r="T38" i="46"/>
  <c r="AH38" i="46"/>
  <c r="T39" i="46"/>
  <c r="AH39" i="46"/>
  <c r="T40" i="46"/>
  <c r="AH40" i="46"/>
  <c r="T41" i="46"/>
  <c r="AH41" i="46"/>
  <c r="T42" i="46"/>
  <c r="AH42" i="46"/>
  <c r="T43" i="46"/>
  <c r="AH43" i="46"/>
  <c r="T44" i="46"/>
  <c r="AH44" i="46"/>
  <c r="T45" i="46"/>
  <c r="AH45" i="46"/>
  <c r="T46" i="46"/>
  <c r="AH46" i="46"/>
  <c r="T47" i="46"/>
  <c r="AH47" i="46"/>
  <c r="T48" i="46"/>
  <c r="AH48" i="46"/>
  <c r="T49" i="46"/>
  <c r="AH49" i="46"/>
  <c r="T50" i="46"/>
  <c r="AH50" i="46"/>
  <c r="T51" i="46"/>
  <c r="AH51" i="46"/>
  <c r="T52" i="46"/>
  <c r="AH52" i="46"/>
  <c r="T53" i="46"/>
  <c r="AH53" i="46"/>
  <c r="T54" i="46"/>
  <c r="AH54" i="46"/>
  <c r="T55" i="46"/>
  <c r="AH55" i="46"/>
  <c r="T56" i="46"/>
  <c r="AH56" i="46"/>
  <c r="T57" i="46"/>
  <c r="AH57" i="46"/>
  <c r="T58" i="46"/>
  <c r="AH58" i="46"/>
  <c r="T59" i="46"/>
  <c r="AH59" i="46"/>
  <c r="T60" i="46"/>
  <c r="AH60" i="46"/>
  <c r="T61" i="46"/>
  <c r="AH61" i="46"/>
  <c r="T62" i="46"/>
  <c r="AH62" i="46"/>
  <c r="AH36" i="46"/>
  <c r="T36" i="46"/>
  <c r="AH35" i="46"/>
  <c r="T35" i="46"/>
  <c r="AH34" i="46"/>
  <c r="T34" i="46"/>
  <c r="AH33" i="46"/>
  <c r="T33" i="46"/>
  <c r="AH32" i="46"/>
  <c r="T32" i="46"/>
  <c r="AH31" i="46"/>
  <c r="T31" i="46"/>
  <c r="AH30" i="46"/>
  <c r="T30" i="46"/>
  <c r="AH29" i="46"/>
  <c r="T29" i="46"/>
  <c r="AH28" i="46"/>
  <c r="T28" i="46"/>
  <c r="AH27" i="46"/>
  <c r="T27" i="46"/>
  <c r="AH26" i="46"/>
  <c r="T26" i="46"/>
  <c r="AH25" i="46"/>
  <c r="T25" i="46"/>
  <c r="AH24" i="46"/>
  <c r="T24" i="46"/>
  <c r="AH23" i="46"/>
  <c r="T23" i="46"/>
  <c r="AH22" i="46"/>
  <c r="T22" i="46"/>
  <c r="AH21" i="46"/>
  <c r="T21" i="46"/>
  <c r="AH20" i="46"/>
  <c r="T20" i="46"/>
  <c r="AH19" i="46"/>
  <c r="T19" i="46"/>
  <c r="AH18" i="46"/>
  <c r="T18" i="46"/>
  <c r="C7" i="46"/>
  <c r="AD36" i="26" l="1"/>
  <c r="AD35" i="26" s="1"/>
  <c r="I12" i="46"/>
  <c r="H43" i="26" s="1"/>
  <c r="H42" i="26" s="1"/>
  <c r="AC36" i="26"/>
  <c r="AC35" i="26" s="1"/>
  <c r="N16" i="46"/>
  <c r="O16" i="46" s="1"/>
  <c r="P16" i="46" s="1"/>
  <c r="Q16" i="46" s="1"/>
  <c r="R16" i="46" s="1"/>
  <c r="S16" i="46" s="1"/>
  <c r="V16" i="46" s="1"/>
  <c r="W16" i="46" s="1"/>
  <c r="X16" i="46" s="1"/>
  <c r="Y16" i="46" s="1"/>
  <c r="Z16" i="46" s="1"/>
  <c r="AA16" i="46" s="1"/>
  <c r="AB16" i="46" s="1"/>
  <c r="AC16" i="46" s="1"/>
  <c r="AD16" i="46" s="1"/>
  <c r="AE16" i="46" s="1"/>
  <c r="AF16" i="46" s="1"/>
  <c r="AG16" i="46" s="1"/>
  <c r="U36" i="26"/>
  <c r="U35" i="26" s="1"/>
  <c r="AA36" i="26"/>
  <c r="AA35" i="26" s="1"/>
  <c r="V36" i="26"/>
  <c r="V35" i="26" s="1"/>
  <c r="G36" i="26"/>
  <c r="G35" i="26" s="1"/>
  <c r="Q36" i="26"/>
  <c r="Q35" i="26" s="1"/>
  <c r="O36" i="26"/>
  <c r="O35" i="26" s="1"/>
  <c r="I36" i="26"/>
  <c r="I35" i="26" s="1"/>
  <c r="J36" i="26"/>
  <c r="J35" i="26" s="1"/>
  <c r="AB36" i="26"/>
  <c r="AB35" i="26" s="1"/>
  <c r="H38" i="26"/>
  <c r="P36" i="26"/>
  <c r="P35" i="26" s="1"/>
  <c r="H36" i="26"/>
  <c r="Z36" i="26"/>
  <c r="N36" i="26"/>
  <c r="N35" i="26" s="1"/>
  <c r="M36" i="26"/>
  <c r="M35" i="26" s="1"/>
  <c r="J12" i="46"/>
  <c r="I43" i="26" s="1"/>
  <c r="I42" i="26" s="1"/>
  <c r="X11" i="46"/>
  <c r="W38" i="26" s="1"/>
  <c r="H12" i="46"/>
  <c r="G43" i="26" s="1"/>
  <c r="T10" i="46"/>
  <c r="AF11" i="46"/>
  <c r="AE38" i="26" s="1"/>
  <c r="AE35" i="26" s="1"/>
  <c r="K12" i="46"/>
  <c r="J43" i="26" s="1"/>
  <c r="J42" i="26" s="1"/>
  <c r="Y11" i="46"/>
  <c r="X38" i="26" s="1"/>
  <c r="X35" i="26" s="1"/>
  <c r="AG11" i="46"/>
  <c r="AF38" i="26" s="1"/>
  <c r="AF35" i="26" s="1"/>
  <c r="Z11" i="46"/>
  <c r="Y38" i="26" s="1"/>
  <c r="Y35" i="26" s="1"/>
  <c r="AH10" i="46"/>
  <c r="M11" i="46"/>
  <c r="L11" i="46"/>
  <c r="K38" i="26" s="1"/>
  <c r="K35" i="26" s="1"/>
  <c r="S11" i="46"/>
  <c r="R38" i="26" s="1"/>
  <c r="R35" i="26" s="1"/>
  <c r="B11" i="20"/>
  <c r="C11" i="20" s="1"/>
  <c r="D11" i="20" s="1"/>
  <c r="E11" i="20" s="1"/>
  <c r="F11" i="20" s="1"/>
  <c r="D62" i="17"/>
  <c r="E62" i="17" s="1"/>
  <c r="F62" i="17" s="1"/>
  <c r="G62" i="17" s="1"/>
  <c r="H62" i="17" s="1"/>
  <c r="D54" i="17"/>
  <c r="E54" i="17" s="1"/>
  <c r="F54" i="17" s="1"/>
  <c r="G54" i="17" s="1"/>
  <c r="H54" i="17" s="1"/>
  <c r="D46" i="17"/>
  <c r="E46" i="17" s="1"/>
  <c r="F46" i="17" s="1"/>
  <c r="G46" i="17" s="1"/>
  <c r="H46" i="17" s="1"/>
  <c r="E47" i="12"/>
  <c r="F47" i="12" s="1"/>
  <c r="G47" i="12" s="1"/>
  <c r="H47" i="12" s="1"/>
  <c r="I47" i="12" s="1"/>
  <c r="E39" i="12"/>
  <c r="F39" i="12" s="1"/>
  <c r="G39" i="12" s="1"/>
  <c r="H39" i="12" s="1"/>
  <c r="I39" i="12" s="1"/>
  <c r="E31" i="12"/>
  <c r="F31" i="12" s="1"/>
  <c r="G31" i="12" s="1"/>
  <c r="H31" i="12" s="1"/>
  <c r="I31" i="12" s="1"/>
  <c r="G66" i="14"/>
  <c r="H66" i="14" s="1"/>
  <c r="I66" i="14" s="1"/>
  <c r="J66" i="14" s="1"/>
  <c r="K66" i="14" s="1"/>
  <c r="G54" i="14"/>
  <c r="H54" i="14" s="1"/>
  <c r="I54" i="14" s="1"/>
  <c r="J54" i="14" s="1"/>
  <c r="K54" i="14" s="1"/>
  <c r="G42" i="14"/>
  <c r="N12" i="46" l="1"/>
  <c r="M43" i="26" s="1"/>
  <c r="M42" i="26" s="1"/>
  <c r="AG36" i="26"/>
  <c r="Z35" i="26"/>
  <c r="H35" i="26"/>
  <c r="S36" i="26"/>
  <c r="M12" i="46"/>
  <c r="L43" i="26" s="1"/>
  <c r="L42" i="26" s="1"/>
  <c r="L38" i="26"/>
  <c r="L35" i="26" s="1"/>
  <c r="AG38" i="26"/>
  <c r="W35" i="26"/>
  <c r="G42" i="26"/>
  <c r="AG12" i="46"/>
  <c r="AF43" i="26" s="1"/>
  <c r="AF42" i="26" s="1"/>
  <c r="Y12" i="46"/>
  <c r="X43" i="26" s="1"/>
  <c r="X42" i="26" s="1"/>
  <c r="P12" i="46"/>
  <c r="O43" i="26" s="1"/>
  <c r="O42" i="26" s="1"/>
  <c r="AF12" i="46"/>
  <c r="AE43" i="26" s="1"/>
  <c r="AE42" i="26" s="1"/>
  <c r="V12" i="46"/>
  <c r="U43" i="26" s="1"/>
  <c r="U42" i="26" s="1"/>
  <c r="AC12" i="46"/>
  <c r="AB43" i="26" s="1"/>
  <c r="AB42" i="26" s="1"/>
  <c r="Z12" i="46"/>
  <c r="Y43" i="26" s="1"/>
  <c r="Y42" i="26" s="1"/>
  <c r="X12" i="46"/>
  <c r="W43" i="26" s="1"/>
  <c r="W42" i="26" s="1"/>
  <c r="AH11" i="46"/>
  <c r="T11" i="46"/>
  <c r="Q12" i="46"/>
  <c r="P43" i="26" s="1"/>
  <c r="P42" i="26" s="1"/>
  <c r="AB12" i="46"/>
  <c r="AA43" i="26" s="1"/>
  <c r="AA42" i="26" s="1"/>
  <c r="L12" i="46"/>
  <c r="K43" i="26" s="1"/>
  <c r="K42" i="26" s="1"/>
  <c r="R12" i="46"/>
  <c r="Q43" i="26" s="1"/>
  <c r="Q42" i="26" s="1"/>
  <c r="AE12" i="46"/>
  <c r="AD43" i="26" s="1"/>
  <c r="AD42" i="26" s="1"/>
  <c r="S12" i="46"/>
  <c r="R43" i="26" s="1"/>
  <c r="R42" i="26" s="1"/>
  <c r="W12" i="46"/>
  <c r="V43" i="26" s="1"/>
  <c r="V42" i="26" s="1"/>
  <c r="AA12" i="46"/>
  <c r="Z43" i="26" s="1"/>
  <c r="Z42" i="26" s="1"/>
  <c r="AD12" i="46"/>
  <c r="AC43" i="26" s="1"/>
  <c r="O12" i="46"/>
  <c r="N43" i="26" s="1"/>
  <c r="N42" i="26" s="1"/>
  <c r="H42" i="14"/>
  <c r="I42" i="14" s="1"/>
  <c r="J42" i="14" s="1"/>
  <c r="K42" i="14" s="1"/>
  <c r="AG35" i="26" l="1"/>
  <c r="AG43" i="26"/>
  <c r="AC42" i="26"/>
  <c r="S38" i="26"/>
  <c r="S43" i="26"/>
  <c r="AH12" i="46"/>
  <c r="T12" i="46"/>
  <c r="H66" i="17" l="1"/>
  <c r="G66" i="17"/>
  <c r="F66" i="17"/>
  <c r="K74" i="14"/>
  <c r="K73" i="14"/>
  <c r="K72" i="14"/>
  <c r="K68" i="14"/>
  <c r="K70" i="14"/>
  <c r="J74" i="14"/>
  <c r="J72" i="14"/>
  <c r="J71" i="14"/>
  <c r="J68" i="14"/>
  <c r="J70" i="14"/>
  <c r="I74" i="14"/>
  <c r="I68" i="14"/>
  <c r="I70" i="14"/>
  <c r="AE13" i="29"/>
  <c r="AG13" i="29"/>
  <c r="AI13" i="29"/>
  <c r="AE36" i="29"/>
  <c r="AG36" i="29"/>
  <c r="AI36" i="29"/>
  <c r="AE59" i="29"/>
  <c r="AE61" i="29" s="1"/>
  <c r="AG59" i="29"/>
  <c r="AG61" i="29" s="1"/>
  <c r="AI59" i="29"/>
  <c r="AI61" i="29" s="1"/>
  <c r="K56" i="14"/>
  <c r="J56" i="14"/>
  <c r="I56" i="14"/>
  <c r="AE57" i="29"/>
  <c r="I72" i="14" l="1"/>
  <c r="J67" i="14"/>
  <c r="J69" i="14" s="1"/>
  <c r="G63" i="17"/>
  <c r="I73" i="14"/>
  <c r="K67" i="14"/>
  <c r="K69" i="14" s="1"/>
  <c r="I67" i="14"/>
  <c r="I69" i="14" s="1"/>
  <c r="J73" i="14"/>
  <c r="F63" i="17"/>
  <c r="G68" i="17"/>
  <c r="K59" i="14"/>
  <c r="J58" i="14"/>
  <c r="I58" i="14"/>
  <c r="K58" i="14"/>
  <c r="J59" i="14"/>
  <c r="J55" i="14"/>
  <c r="J57" i="14" s="1"/>
  <c r="I55" i="14"/>
  <c r="I57" i="14" s="1"/>
  <c r="K55" i="14"/>
  <c r="K57" i="14" s="1"/>
  <c r="AE10" i="29"/>
  <c r="H63" i="17"/>
  <c r="AI57" i="29"/>
  <c r="AI10" i="29"/>
  <c r="AG10" i="29"/>
  <c r="AG57" i="29"/>
  <c r="K71" i="14"/>
  <c r="F68" i="17"/>
  <c r="I59" i="14"/>
  <c r="T13" i="39"/>
  <c r="V62" i="26" s="1"/>
  <c r="H21" i="49" s="1"/>
  <c r="AE109" i="39"/>
  <c r="Q109" i="39"/>
  <c r="AE108" i="39"/>
  <c r="Q108" i="39"/>
  <c r="AE107" i="39"/>
  <c r="Q107" i="39"/>
  <c r="AE106" i="39"/>
  <c r="Q106" i="39"/>
  <c r="AE105" i="39"/>
  <c r="Q105" i="39"/>
  <c r="AE104" i="39"/>
  <c r="Q104" i="39"/>
  <c r="AE103" i="39"/>
  <c r="Q103" i="39"/>
  <c r="AE102" i="39"/>
  <c r="Q102" i="39"/>
  <c r="AE101" i="39"/>
  <c r="Q101" i="39"/>
  <c r="AE100" i="39"/>
  <c r="Q100" i="39"/>
  <c r="AE99" i="39"/>
  <c r="Q99" i="39"/>
  <c r="AE98" i="39"/>
  <c r="Q98" i="39"/>
  <c r="AE97" i="39"/>
  <c r="Q97" i="39"/>
  <c r="AE96" i="39"/>
  <c r="Q96" i="39"/>
  <c r="AE95" i="39"/>
  <c r="Q95" i="39"/>
  <c r="AE94" i="39"/>
  <c r="Q94" i="39"/>
  <c r="AE93" i="39"/>
  <c r="Q93" i="39"/>
  <c r="AE92" i="39"/>
  <c r="Q92" i="39"/>
  <c r="AE91" i="39"/>
  <c r="Q91" i="39"/>
  <c r="AE90" i="39"/>
  <c r="Q90" i="39"/>
  <c r="AD89" i="39"/>
  <c r="AD13" i="39" s="1"/>
  <c r="AF62" i="26" s="1"/>
  <c r="R21" i="49" s="1"/>
  <c r="AC89" i="39"/>
  <c r="AC13" i="39" s="1"/>
  <c r="AE62" i="26" s="1"/>
  <c r="Q21" i="49" s="1"/>
  <c r="AB89" i="39"/>
  <c r="AB13" i="39" s="1"/>
  <c r="AD62" i="26" s="1"/>
  <c r="P21" i="49" s="1"/>
  <c r="AA89" i="39"/>
  <c r="AA13" i="39" s="1"/>
  <c r="AC62" i="26" s="1"/>
  <c r="O21" i="49" s="1"/>
  <c r="Z89" i="39"/>
  <c r="Z13" i="39" s="1"/>
  <c r="AB62" i="26" s="1"/>
  <c r="N21" i="49" s="1"/>
  <c r="Y89" i="39"/>
  <c r="Y13" i="39" s="1"/>
  <c r="AA62" i="26" s="1"/>
  <c r="M21" i="49" s="1"/>
  <c r="X89" i="39"/>
  <c r="X13" i="39" s="1"/>
  <c r="Z62" i="26" s="1"/>
  <c r="L21" i="49" s="1"/>
  <c r="W89" i="39"/>
  <c r="W13" i="39" s="1"/>
  <c r="Y62" i="26" s="1"/>
  <c r="K21" i="49" s="1"/>
  <c r="V89" i="39"/>
  <c r="V13" i="39" s="1"/>
  <c r="X62" i="26" s="1"/>
  <c r="J21" i="49" s="1"/>
  <c r="U89" i="39"/>
  <c r="U13" i="39" s="1"/>
  <c r="W62" i="26" s="1"/>
  <c r="I21" i="49" s="1"/>
  <c r="T89" i="39"/>
  <c r="S89" i="39"/>
  <c r="S13" i="39" s="1"/>
  <c r="U62" i="26" s="1"/>
  <c r="G21" i="49" s="1"/>
  <c r="P89" i="39"/>
  <c r="P13" i="39" s="1"/>
  <c r="R62" i="26" s="1"/>
  <c r="R21" i="47" s="1"/>
  <c r="O89" i="39"/>
  <c r="O13" i="39" s="1"/>
  <c r="Q62" i="26" s="1"/>
  <c r="Q21" i="47" s="1"/>
  <c r="N89" i="39"/>
  <c r="N13" i="39" s="1"/>
  <c r="P62" i="26" s="1"/>
  <c r="P21" i="47" s="1"/>
  <c r="M89" i="39"/>
  <c r="M13" i="39" s="1"/>
  <c r="O62" i="26" s="1"/>
  <c r="O21" i="47" s="1"/>
  <c r="L89" i="39"/>
  <c r="L13" i="39" s="1"/>
  <c r="N62" i="26" s="1"/>
  <c r="N21" i="47" s="1"/>
  <c r="K89" i="39"/>
  <c r="K13" i="39" s="1"/>
  <c r="M62" i="26" s="1"/>
  <c r="M21" i="47" s="1"/>
  <c r="J89" i="39"/>
  <c r="J13" i="39" s="1"/>
  <c r="L62" i="26" s="1"/>
  <c r="L21" i="47" s="1"/>
  <c r="I89" i="39"/>
  <c r="I13" i="39" s="1"/>
  <c r="K62" i="26" s="1"/>
  <c r="K21" i="47" s="1"/>
  <c r="H89" i="39"/>
  <c r="H13" i="39" s="1"/>
  <c r="J62" i="26" s="1"/>
  <c r="J21" i="47" s="1"/>
  <c r="G89" i="39"/>
  <c r="G13" i="39" s="1"/>
  <c r="I62" i="26" s="1"/>
  <c r="I21" i="47" s="1"/>
  <c r="F89" i="39"/>
  <c r="F13" i="39" s="1"/>
  <c r="H62" i="26" s="1"/>
  <c r="H21" i="47" s="1"/>
  <c r="E89" i="39"/>
  <c r="E13" i="39" s="1"/>
  <c r="G62" i="26" s="1"/>
  <c r="G21" i="47" s="1"/>
  <c r="AE85" i="39"/>
  <c r="Q85" i="39"/>
  <c r="AE84" i="39"/>
  <c r="Q84" i="39"/>
  <c r="AE83" i="39"/>
  <c r="Q83" i="39"/>
  <c r="AE82" i="39"/>
  <c r="Q82" i="39"/>
  <c r="AE81" i="39"/>
  <c r="Q81" i="39"/>
  <c r="AE80" i="39"/>
  <c r="Q80" i="39"/>
  <c r="AE79" i="39"/>
  <c r="Q79" i="39"/>
  <c r="AE78" i="39"/>
  <c r="Q78" i="39"/>
  <c r="AE77" i="39"/>
  <c r="Q77" i="39"/>
  <c r="AE76" i="39"/>
  <c r="Q76" i="39"/>
  <c r="AE75" i="39"/>
  <c r="Q75" i="39"/>
  <c r="AE74" i="39"/>
  <c r="Q74" i="39"/>
  <c r="AE73" i="39"/>
  <c r="Q73" i="39"/>
  <c r="AE72" i="39"/>
  <c r="Q72" i="39"/>
  <c r="AE71" i="39"/>
  <c r="Q71" i="39"/>
  <c r="AE70" i="39"/>
  <c r="Q70" i="39"/>
  <c r="AE69" i="39"/>
  <c r="Q69" i="39"/>
  <c r="AE68" i="39"/>
  <c r="Q68" i="39"/>
  <c r="AE67" i="39"/>
  <c r="Q67" i="39"/>
  <c r="AE66" i="39"/>
  <c r="Q66" i="39"/>
  <c r="AD65" i="39"/>
  <c r="AD12" i="39" s="1"/>
  <c r="AF61" i="26" s="1"/>
  <c r="R20" i="49" s="1"/>
  <c r="AC65" i="39"/>
  <c r="AC12" i="39" s="1"/>
  <c r="AE61" i="26" s="1"/>
  <c r="Q20" i="49" s="1"/>
  <c r="AB65" i="39"/>
  <c r="AB12" i="39" s="1"/>
  <c r="AD61" i="26" s="1"/>
  <c r="P20" i="49" s="1"/>
  <c r="AA65" i="39"/>
  <c r="AA12" i="39" s="1"/>
  <c r="AC61" i="26" s="1"/>
  <c r="O20" i="49" s="1"/>
  <c r="Z65" i="39"/>
  <c r="Z12" i="39" s="1"/>
  <c r="AB61" i="26" s="1"/>
  <c r="N20" i="49" s="1"/>
  <c r="Y65" i="39"/>
  <c r="Y12" i="39" s="1"/>
  <c r="AA61" i="26" s="1"/>
  <c r="M20" i="49" s="1"/>
  <c r="X65" i="39"/>
  <c r="X12" i="39" s="1"/>
  <c r="Z61" i="26" s="1"/>
  <c r="L20" i="49" s="1"/>
  <c r="W65" i="39"/>
  <c r="W12" i="39" s="1"/>
  <c r="Y61" i="26" s="1"/>
  <c r="K20" i="49" s="1"/>
  <c r="V65" i="39"/>
  <c r="V12" i="39" s="1"/>
  <c r="X61" i="26" s="1"/>
  <c r="J20" i="49" s="1"/>
  <c r="U65" i="39"/>
  <c r="U12" i="39" s="1"/>
  <c r="W61" i="26" s="1"/>
  <c r="I20" i="49" s="1"/>
  <c r="T65" i="39"/>
  <c r="T12" i="39" s="1"/>
  <c r="V61" i="26" s="1"/>
  <c r="H20" i="49" s="1"/>
  <c r="S65" i="39"/>
  <c r="S12" i="39" s="1"/>
  <c r="U61" i="26" s="1"/>
  <c r="G20" i="49" s="1"/>
  <c r="P65" i="39"/>
  <c r="P12" i="39" s="1"/>
  <c r="R61" i="26" s="1"/>
  <c r="R20" i="47" s="1"/>
  <c r="O65" i="39"/>
  <c r="O12" i="39" s="1"/>
  <c r="Q61" i="26" s="1"/>
  <c r="Q20" i="47" s="1"/>
  <c r="N65" i="39"/>
  <c r="N12" i="39" s="1"/>
  <c r="P61" i="26" s="1"/>
  <c r="P20" i="47" s="1"/>
  <c r="M65" i="39"/>
  <c r="M12" i="39" s="1"/>
  <c r="O61" i="26" s="1"/>
  <c r="O20" i="47" s="1"/>
  <c r="L65" i="39"/>
  <c r="L12" i="39" s="1"/>
  <c r="N61" i="26" s="1"/>
  <c r="N20" i="47" s="1"/>
  <c r="K65" i="39"/>
  <c r="K12" i="39" s="1"/>
  <c r="M61" i="26" s="1"/>
  <c r="M20" i="47" s="1"/>
  <c r="J65" i="39"/>
  <c r="J12" i="39" s="1"/>
  <c r="L61" i="26" s="1"/>
  <c r="L20" i="47" s="1"/>
  <c r="I65" i="39"/>
  <c r="I12" i="39" s="1"/>
  <c r="K61" i="26" s="1"/>
  <c r="K20" i="47" s="1"/>
  <c r="H65" i="39"/>
  <c r="H12" i="39" s="1"/>
  <c r="J61" i="26" s="1"/>
  <c r="J20" i="47" s="1"/>
  <c r="G65" i="39"/>
  <c r="G12" i="39" s="1"/>
  <c r="I61" i="26" s="1"/>
  <c r="I20" i="47" s="1"/>
  <c r="F65" i="39"/>
  <c r="F12" i="39" s="1"/>
  <c r="H61" i="26" s="1"/>
  <c r="H20" i="47" s="1"/>
  <c r="E65" i="39"/>
  <c r="E12" i="39" s="1"/>
  <c r="G61" i="26" s="1"/>
  <c r="G20" i="47" s="1"/>
  <c r="AE61" i="39"/>
  <c r="Q61" i="39"/>
  <c r="AE60" i="39"/>
  <c r="Q60" i="39"/>
  <c r="AE59" i="39"/>
  <c r="Q59" i="39"/>
  <c r="AE58" i="39"/>
  <c r="Q58" i="39"/>
  <c r="AE57" i="39"/>
  <c r="Q57" i="39"/>
  <c r="AE56" i="39"/>
  <c r="Q56" i="39"/>
  <c r="AE55" i="39"/>
  <c r="Q55" i="39"/>
  <c r="AE54" i="39"/>
  <c r="Q54" i="39"/>
  <c r="AE53" i="39"/>
  <c r="Q53" i="39"/>
  <c r="AE52" i="39"/>
  <c r="Q52" i="39"/>
  <c r="AE51" i="39"/>
  <c r="Q51" i="39"/>
  <c r="AE50" i="39"/>
  <c r="Q50" i="39"/>
  <c r="AE49" i="39"/>
  <c r="Q49" i="39"/>
  <c r="AE48" i="39"/>
  <c r="Q48" i="39"/>
  <c r="AE47" i="39"/>
  <c r="Q47" i="39"/>
  <c r="AE46" i="39"/>
  <c r="Q46" i="39"/>
  <c r="AE45" i="39"/>
  <c r="Q45" i="39"/>
  <c r="AE44" i="39"/>
  <c r="Q44" i="39"/>
  <c r="Q43" i="39"/>
  <c r="Q42" i="39"/>
  <c r="AD41" i="39"/>
  <c r="AD11" i="39" s="1"/>
  <c r="AF60" i="26" s="1"/>
  <c r="R24" i="49" s="1"/>
  <c r="AC41" i="39"/>
  <c r="AC11" i="39" s="1"/>
  <c r="AE60" i="26" s="1"/>
  <c r="Q24" i="49" s="1"/>
  <c r="AB41" i="39"/>
  <c r="AB11" i="39" s="1"/>
  <c r="AD60" i="26" s="1"/>
  <c r="P24" i="49" s="1"/>
  <c r="AA41" i="39"/>
  <c r="AA11" i="39" s="1"/>
  <c r="AC60" i="26" s="1"/>
  <c r="O24" i="49" s="1"/>
  <c r="Z41" i="39"/>
  <c r="Z11" i="39" s="1"/>
  <c r="AB60" i="26" s="1"/>
  <c r="N24" i="49" s="1"/>
  <c r="Y41" i="39"/>
  <c r="Y11" i="39" s="1"/>
  <c r="AA60" i="26" s="1"/>
  <c r="M24" i="49" s="1"/>
  <c r="X41" i="39"/>
  <c r="X11" i="39" s="1"/>
  <c r="Z60" i="26" s="1"/>
  <c r="L24" i="49" s="1"/>
  <c r="W41" i="39"/>
  <c r="W11" i="39" s="1"/>
  <c r="Y60" i="26" s="1"/>
  <c r="K24" i="49" s="1"/>
  <c r="V41" i="39"/>
  <c r="V11" i="39" s="1"/>
  <c r="X60" i="26" s="1"/>
  <c r="J24" i="49" s="1"/>
  <c r="U41" i="39"/>
  <c r="U11" i="39" s="1"/>
  <c r="W60" i="26" s="1"/>
  <c r="I24" i="49" s="1"/>
  <c r="T41" i="39"/>
  <c r="T11" i="39" s="1"/>
  <c r="V60" i="26" s="1"/>
  <c r="H24" i="49" s="1"/>
  <c r="S41" i="39"/>
  <c r="S11" i="39" s="1"/>
  <c r="U60" i="26" s="1"/>
  <c r="G24" i="49" s="1"/>
  <c r="P41" i="39"/>
  <c r="P11" i="39" s="1"/>
  <c r="R60" i="26" s="1"/>
  <c r="R24" i="47" s="1"/>
  <c r="O41" i="39"/>
  <c r="O11" i="39" s="1"/>
  <c r="Q60" i="26" s="1"/>
  <c r="Q24" i="47" s="1"/>
  <c r="N41" i="39"/>
  <c r="N11" i="39" s="1"/>
  <c r="P60" i="26" s="1"/>
  <c r="P24" i="47" s="1"/>
  <c r="M41" i="39"/>
  <c r="M11" i="39" s="1"/>
  <c r="O60" i="26" s="1"/>
  <c r="O24" i="47" s="1"/>
  <c r="L41" i="39"/>
  <c r="L11" i="39" s="1"/>
  <c r="N60" i="26" s="1"/>
  <c r="N24" i="47" s="1"/>
  <c r="K41" i="39"/>
  <c r="K11" i="39" s="1"/>
  <c r="M60" i="26" s="1"/>
  <c r="M24" i="47" s="1"/>
  <c r="J41" i="39"/>
  <c r="J11" i="39" s="1"/>
  <c r="L60" i="26" s="1"/>
  <c r="L24" i="47" s="1"/>
  <c r="I41" i="39"/>
  <c r="I11" i="39" s="1"/>
  <c r="K60" i="26" s="1"/>
  <c r="K24" i="47" s="1"/>
  <c r="H41" i="39"/>
  <c r="H11" i="39" s="1"/>
  <c r="J60" i="26" s="1"/>
  <c r="J24" i="47" s="1"/>
  <c r="G41" i="39"/>
  <c r="G11" i="39" s="1"/>
  <c r="I60" i="26" s="1"/>
  <c r="I24" i="47" s="1"/>
  <c r="F41" i="39"/>
  <c r="F11" i="39" s="1"/>
  <c r="H60" i="26" s="1"/>
  <c r="H24" i="47" s="1"/>
  <c r="E41" i="39"/>
  <c r="E11" i="39" s="1"/>
  <c r="G60" i="26" s="1"/>
  <c r="G24" i="47" s="1"/>
  <c r="AE37" i="39"/>
  <c r="Q37" i="39"/>
  <c r="AE36" i="39"/>
  <c r="Q36" i="39"/>
  <c r="AE35" i="39"/>
  <c r="Q35" i="39"/>
  <c r="AE34" i="39"/>
  <c r="Q34" i="39"/>
  <c r="AE33" i="39"/>
  <c r="Q33" i="39"/>
  <c r="AE32" i="39"/>
  <c r="Q32" i="39"/>
  <c r="AE31" i="39"/>
  <c r="Q31" i="39"/>
  <c r="AE30" i="39"/>
  <c r="Q30" i="39"/>
  <c r="AE29" i="39"/>
  <c r="Q29" i="39"/>
  <c r="AE28" i="39"/>
  <c r="Q28" i="39"/>
  <c r="AE27" i="39"/>
  <c r="Q27" i="39"/>
  <c r="AE26" i="39"/>
  <c r="Q26" i="39"/>
  <c r="AE25" i="39"/>
  <c r="Q25" i="39"/>
  <c r="AE24" i="39"/>
  <c r="Q24" i="39"/>
  <c r="AE23" i="39"/>
  <c r="Q23" i="39"/>
  <c r="AE22" i="39"/>
  <c r="Q22" i="39"/>
  <c r="AE21" i="39"/>
  <c r="Q21" i="39"/>
  <c r="AE20" i="39"/>
  <c r="Q20" i="39"/>
  <c r="AE19" i="39"/>
  <c r="Q19" i="39"/>
  <c r="AE18" i="39"/>
  <c r="Q18" i="39"/>
  <c r="AD17" i="39"/>
  <c r="AD10" i="39" s="1"/>
  <c r="AF58" i="26" s="1"/>
  <c r="R16" i="49" s="1"/>
  <c r="AC17" i="39"/>
  <c r="AC10" i="39" s="1"/>
  <c r="AE58" i="26" s="1"/>
  <c r="Q16" i="49" s="1"/>
  <c r="AB17" i="39"/>
  <c r="AB10" i="39" s="1"/>
  <c r="AD58" i="26" s="1"/>
  <c r="P16" i="49" s="1"/>
  <c r="AA17" i="39"/>
  <c r="AA10" i="39" s="1"/>
  <c r="AC58" i="26" s="1"/>
  <c r="O16" i="49" s="1"/>
  <c r="Z17" i="39"/>
  <c r="Z10" i="39" s="1"/>
  <c r="AB58" i="26" s="1"/>
  <c r="N16" i="49" s="1"/>
  <c r="Y17" i="39"/>
  <c r="Y10" i="39" s="1"/>
  <c r="AA58" i="26" s="1"/>
  <c r="M16" i="49" s="1"/>
  <c r="X17" i="39"/>
  <c r="X10" i="39" s="1"/>
  <c r="Z58" i="26" s="1"/>
  <c r="L16" i="49" s="1"/>
  <c r="W17" i="39"/>
  <c r="W10" i="39" s="1"/>
  <c r="Y58" i="26" s="1"/>
  <c r="K16" i="49" s="1"/>
  <c r="V17" i="39"/>
  <c r="V10" i="39" s="1"/>
  <c r="X58" i="26" s="1"/>
  <c r="J16" i="49" s="1"/>
  <c r="U17" i="39"/>
  <c r="U10" i="39" s="1"/>
  <c r="W58" i="26" s="1"/>
  <c r="I16" i="49" s="1"/>
  <c r="T17" i="39"/>
  <c r="T10" i="39" s="1"/>
  <c r="V58" i="26" s="1"/>
  <c r="H16" i="49" s="1"/>
  <c r="S17" i="39"/>
  <c r="S10" i="39" s="1"/>
  <c r="U58" i="26" s="1"/>
  <c r="G16" i="49" s="1"/>
  <c r="P17" i="39"/>
  <c r="P10" i="39" s="1"/>
  <c r="R58" i="26" s="1"/>
  <c r="R16" i="47" s="1"/>
  <c r="O17" i="39"/>
  <c r="O10" i="39" s="1"/>
  <c r="Q58" i="26" s="1"/>
  <c r="Q16" i="47" s="1"/>
  <c r="N17" i="39"/>
  <c r="N10" i="39" s="1"/>
  <c r="P58" i="26" s="1"/>
  <c r="P16" i="47" s="1"/>
  <c r="M17" i="39"/>
  <c r="M10" i="39" s="1"/>
  <c r="O58" i="26" s="1"/>
  <c r="O16" i="47" s="1"/>
  <c r="L17" i="39"/>
  <c r="L10" i="39" s="1"/>
  <c r="N58" i="26" s="1"/>
  <c r="N16" i="47" s="1"/>
  <c r="K17" i="39"/>
  <c r="K10" i="39" s="1"/>
  <c r="M58" i="26" s="1"/>
  <c r="M16" i="47" s="1"/>
  <c r="J17" i="39"/>
  <c r="J10" i="39" s="1"/>
  <c r="L58" i="26" s="1"/>
  <c r="L16" i="47" s="1"/>
  <c r="I17" i="39"/>
  <c r="I10" i="39" s="1"/>
  <c r="K58" i="26" s="1"/>
  <c r="K16" i="47" s="1"/>
  <c r="H17" i="39"/>
  <c r="H10" i="39" s="1"/>
  <c r="J58" i="26" s="1"/>
  <c r="J16" i="47" s="1"/>
  <c r="G17" i="39"/>
  <c r="G10" i="39" s="1"/>
  <c r="I58" i="26" s="1"/>
  <c r="I16" i="47" s="1"/>
  <c r="F17" i="39"/>
  <c r="F10" i="39" s="1"/>
  <c r="H58" i="26" s="1"/>
  <c r="H16" i="47" s="1"/>
  <c r="E17" i="39"/>
  <c r="E10" i="39" s="1"/>
  <c r="G58" i="26" s="1"/>
  <c r="G16" i="47" s="1"/>
  <c r="C7" i="39"/>
  <c r="J75" i="14" l="1"/>
  <c r="F64" i="17"/>
  <c r="AE65" i="39"/>
  <c r="AE12" i="39" s="1"/>
  <c r="K75" i="14"/>
  <c r="G64" i="17"/>
  <c r="AE89" i="39"/>
  <c r="AE13" i="39" s="1"/>
  <c r="Q65" i="39"/>
  <c r="Q12" i="39" s="1"/>
  <c r="I71" i="14"/>
  <c r="I75" i="14" s="1"/>
  <c r="I48" i="12"/>
  <c r="H68" i="17"/>
  <c r="H64" i="17" s="1"/>
  <c r="G48" i="12"/>
  <c r="H48" i="12"/>
  <c r="Q41" i="39"/>
  <c r="Q11" i="39" s="1"/>
  <c r="Q89" i="39"/>
  <c r="Q13" i="39" s="1"/>
  <c r="AE41" i="39"/>
  <c r="AE11" i="39" s="1"/>
  <c r="AE17" i="39"/>
  <c r="AE10" i="39" s="1"/>
  <c r="Q17" i="39"/>
  <c r="Q10" i="39" s="1"/>
  <c r="H50" i="12" l="1"/>
  <c r="G65" i="17"/>
  <c r="G67" i="17" s="1"/>
  <c r="F65" i="17"/>
  <c r="F67" i="17" s="1"/>
  <c r="I50" i="12"/>
  <c r="G1" i="17"/>
  <c r="F1" i="17"/>
  <c r="E1" i="17"/>
  <c r="D1" i="17"/>
  <c r="C1" i="17"/>
  <c r="G1" i="12"/>
  <c r="F1" i="12"/>
  <c r="E1" i="12"/>
  <c r="D1" i="12"/>
  <c r="C1" i="12"/>
  <c r="G1" i="14"/>
  <c r="F1" i="14"/>
  <c r="E1" i="14"/>
  <c r="D1" i="14"/>
  <c r="C1" i="14"/>
  <c r="B2" i="14"/>
  <c r="E66" i="17"/>
  <c r="B2" i="20"/>
  <c r="B1" i="20"/>
  <c r="D1" i="20" s="1"/>
  <c r="H65" i="17" l="1"/>
  <c r="H67" i="17" s="1"/>
  <c r="J45" i="14"/>
  <c r="K47" i="14"/>
  <c r="K45" i="14"/>
  <c r="I47" i="14"/>
  <c r="I46" i="14"/>
  <c r="J46" i="14"/>
  <c r="I45" i="14"/>
  <c r="I44" i="14"/>
  <c r="J47" i="14"/>
  <c r="I43" i="14"/>
  <c r="J44" i="14"/>
  <c r="J43" i="14"/>
  <c r="K44" i="14"/>
  <c r="K43" i="14"/>
  <c r="K46" i="14"/>
  <c r="E68" i="17"/>
  <c r="G70" i="14"/>
  <c r="H70" i="14"/>
  <c r="H67" i="14"/>
  <c r="G67" i="14"/>
  <c r="H68" i="14"/>
  <c r="G68" i="14"/>
  <c r="B2" i="17"/>
  <c r="B2" i="12"/>
  <c r="A2" i="32"/>
  <c r="H69" i="14" l="1"/>
  <c r="E63" i="17"/>
  <c r="E64" i="17" s="1"/>
  <c r="G69" i="14"/>
  <c r="F12" i="20"/>
  <c r="D12" i="20"/>
  <c r="E12" i="20"/>
  <c r="A3" i="32"/>
  <c r="A4" i="32" s="1"/>
  <c r="A5" i="32" s="1"/>
  <c r="A6" i="32" s="1"/>
  <c r="H71" i="14"/>
  <c r="G72" i="14"/>
  <c r="AG70" i="26"/>
  <c r="AG69" i="26"/>
  <c r="AG68" i="26"/>
  <c r="AG67" i="26" s="1"/>
  <c r="AE67" i="26"/>
  <c r="Q17" i="49" s="1"/>
  <c r="AD67" i="26"/>
  <c r="P17" i="49" s="1"/>
  <c r="AC67" i="26"/>
  <c r="O17" i="49" s="1"/>
  <c r="AB67" i="26"/>
  <c r="N17" i="49" s="1"/>
  <c r="AA67" i="26"/>
  <c r="M17" i="49" s="1"/>
  <c r="Z67" i="26"/>
  <c r="L17" i="49" s="1"/>
  <c r="Y67" i="26"/>
  <c r="K17" i="49" s="1"/>
  <c r="X67" i="26"/>
  <c r="J17" i="49" s="1"/>
  <c r="W67" i="26"/>
  <c r="I17" i="49" s="1"/>
  <c r="V67" i="26"/>
  <c r="H17" i="49" s="1"/>
  <c r="U67" i="26"/>
  <c r="G17" i="49" s="1"/>
  <c r="AF87" i="26"/>
  <c r="AE87" i="26"/>
  <c r="AD87" i="26"/>
  <c r="AC87" i="26"/>
  <c r="AB87" i="26"/>
  <c r="AA87" i="26"/>
  <c r="Z87" i="26"/>
  <c r="Y87" i="26"/>
  <c r="X87" i="26"/>
  <c r="W87" i="26"/>
  <c r="V87" i="26"/>
  <c r="U87" i="26"/>
  <c r="AG85" i="26"/>
  <c r="AG83" i="26"/>
  <c r="AG79" i="26"/>
  <c r="AG75" i="26"/>
  <c r="AG65" i="26"/>
  <c r="AG63" i="26"/>
  <c r="AG62" i="26"/>
  <c r="AG61" i="26"/>
  <c r="AG60" i="26"/>
  <c r="AG59" i="26"/>
  <c r="AG58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AG55" i="26"/>
  <c r="AG52" i="26"/>
  <c r="AG47" i="26"/>
  <c r="AG46" i="26"/>
  <c r="AG45" i="26"/>
  <c r="AA34" i="26"/>
  <c r="M15" i="49" s="1"/>
  <c r="Z34" i="26"/>
  <c r="L15" i="49" s="1"/>
  <c r="V34" i="26"/>
  <c r="H15" i="49" s="1"/>
  <c r="AG40" i="26"/>
  <c r="AG20" i="26"/>
  <c r="AG19" i="26"/>
  <c r="AF18" i="26"/>
  <c r="R13" i="49" s="1"/>
  <c r="AE18" i="26"/>
  <c r="Q13" i="49" s="1"/>
  <c r="AD18" i="26"/>
  <c r="P13" i="49" s="1"/>
  <c r="AC18" i="26"/>
  <c r="O13" i="49" s="1"/>
  <c r="AB18" i="26"/>
  <c r="N13" i="49" s="1"/>
  <c r="AA18" i="26"/>
  <c r="M13" i="49" s="1"/>
  <c r="Z18" i="26"/>
  <c r="L13" i="49" s="1"/>
  <c r="Y18" i="26"/>
  <c r="K13" i="49" s="1"/>
  <c r="X18" i="26"/>
  <c r="J13" i="49" s="1"/>
  <c r="W18" i="26"/>
  <c r="I13" i="49" s="1"/>
  <c r="V18" i="26"/>
  <c r="H13" i="49" s="1"/>
  <c r="U18" i="26"/>
  <c r="G13" i="49" s="1"/>
  <c r="AG30" i="26"/>
  <c r="AG29" i="26"/>
  <c r="AG28" i="26"/>
  <c r="AG27" i="26"/>
  <c r="AG26" i="26"/>
  <c r="AG25" i="26"/>
  <c r="AF24" i="26"/>
  <c r="R14" i="49" s="1"/>
  <c r="AE24" i="26"/>
  <c r="Q14" i="49" s="1"/>
  <c r="AD24" i="26"/>
  <c r="P14" i="49" s="1"/>
  <c r="AC24" i="26"/>
  <c r="O14" i="49" s="1"/>
  <c r="AB24" i="26"/>
  <c r="N14" i="49" s="1"/>
  <c r="AA24" i="26"/>
  <c r="M14" i="49" s="1"/>
  <c r="Z24" i="26"/>
  <c r="L14" i="49" s="1"/>
  <c r="Y24" i="26"/>
  <c r="K14" i="49" s="1"/>
  <c r="X24" i="26"/>
  <c r="J14" i="49" s="1"/>
  <c r="W24" i="26"/>
  <c r="I14" i="49" s="1"/>
  <c r="V24" i="26"/>
  <c r="H14" i="49" s="1"/>
  <c r="U24" i="26"/>
  <c r="G14" i="49" s="1"/>
  <c r="AG16" i="26"/>
  <c r="AG14" i="26"/>
  <c r="AG13" i="26"/>
  <c r="AF12" i="26"/>
  <c r="R11" i="49" s="1"/>
  <c r="AE12" i="26"/>
  <c r="Q11" i="49" s="1"/>
  <c r="AD12" i="26"/>
  <c r="P11" i="49" s="1"/>
  <c r="AC12" i="26"/>
  <c r="O11" i="49" s="1"/>
  <c r="AB12" i="26"/>
  <c r="N11" i="49" s="1"/>
  <c r="AA12" i="26"/>
  <c r="M11" i="49" s="1"/>
  <c r="Z12" i="26"/>
  <c r="L11" i="49" s="1"/>
  <c r="Y12" i="26"/>
  <c r="K11" i="49" s="1"/>
  <c r="X12" i="26"/>
  <c r="J11" i="49" s="1"/>
  <c r="W12" i="26"/>
  <c r="I11" i="49" s="1"/>
  <c r="V12" i="26"/>
  <c r="H11" i="49" s="1"/>
  <c r="U12" i="26"/>
  <c r="G11" i="49" s="1"/>
  <c r="Q27" i="12" l="1"/>
  <c r="F27" i="12"/>
  <c r="O27" i="12"/>
  <c r="J27" i="12"/>
  <c r="K27" i="12"/>
  <c r="P27" i="12"/>
  <c r="H27" i="12"/>
  <c r="G27" i="12"/>
  <c r="I27" i="12"/>
  <c r="N27" i="12"/>
  <c r="E27" i="12"/>
  <c r="L27" i="12"/>
  <c r="M27" i="12"/>
  <c r="P31" i="14"/>
  <c r="R37" i="14"/>
  <c r="H37" i="14"/>
  <c r="Q32" i="14"/>
  <c r="R35" i="14"/>
  <c r="S31" i="14"/>
  <c r="Q38" i="14"/>
  <c r="O32" i="14"/>
  <c r="M32" i="14"/>
  <c r="K34" i="14"/>
  <c r="N35" i="14"/>
  <c r="P41" i="17"/>
  <c r="I41" i="17" s="1"/>
  <c r="O37" i="14"/>
  <c r="H36" i="14"/>
  <c r="N36" i="14"/>
  <c r="R36" i="14"/>
  <c r="G50" i="12"/>
  <c r="G35" i="14"/>
  <c r="H31" i="14"/>
  <c r="N37" i="14"/>
  <c r="M38" i="14"/>
  <c r="P37" i="14"/>
  <c r="J36" i="14"/>
  <c r="L35" i="14"/>
  <c r="R31" i="14"/>
  <c r="R32" i="14"/>
  <c r="Q34" i="14"/>
  <c r="L32" i="14"/>
  <c r="H38" i="14"/>
  <c r="I31" i="14"/>
  <c r="K36" i="14"/>
  <c r="J37" i="14"/>
  <c r="J35" i="14"/>
  <c r="O38" i="14"/>
  <c r="O35" i="14"/>
  <c r="O31" i="14"/>
  <c r="I38" i="14"/>
  <c r="G32" i="14"/>
  <c r="K38" i="14"/>
  <c r="P38" i="14"/>
  <c r="J31" i="14"/>
  <c r="M34" i="14"/>
  <c r="G36" i="14"/>
  <c r="G34" i="14"/>
  <c r="P32" i="14"/>
  <c r="H35" i="14"/>
  <c r="M31" i="14"/>
  <c r="R38" i="14"/>
  <c r="K37" i="14"/>
  <c r="Q37" i="14"/>
  <c r="L37" i="14"/>
  <c r="M37" i="14"/>
  <c r="K31" i="14"/>
  <c r="J32" i="14"/>
  <c r="I34" i="14"/>
  <c r="L36" i="14"/>
  <c r="I32" i="14"/>
  <c r="Q31" i="14"/>
  <c r="P35" i="14"/>
  <c r="O36" i="14"/>
  <c r="O34" i="14"/>
  <c r="I36" i="14"/>
  <c r="I35" i="14"/>
  <c r="L31" i="14"/>
  <c r="M36" i="14"/>
  <c r="L38" i="14"/>
  <c r="K32" i="14"/>
  <c r="H32" i="14"/>
  <c r="N31" i="14"/>
  <c r="N34" i="14"/>
  <c r="J34" i="14"/>
  <c r="H34" i="14"/>
  <c r="Q36" i="14"/>
  <c r="K35" i="14"/>
  <c r="P40" i="17"/>
  <c r="J38" i="14"/>
  <c r="P36" i="14"/>
  <c r="I37" i="14"/>
  <c r="S34" i="14"/>
  <c r="G31" i="14"/>
  <c r="N38" i="14"/>
  <c r="N32" i="14"/>
  <c r="S32" i="14"/>
  <c r="G38" i="14"/>
  <c r="M35" i="14"/>
  <c r="G37" i="14"/>
  <c r="R34" i="14"/>
  <c r="P34" i="14"/>
  <c r="L34" i="14"/>
  <c r="Q35" i="14"/>
  <c r="AD34" i="26"/>
  <c r="P15" i="49" s="1"/>
  <c r="Y34" i="26"/>
  <c r="K15" i="49" s="1"/>
  <c r="G71" i="14"/>
  <c r="S35" i="14"/>
  <c r="AG87" i="26"/>
  <c r="AG57" i="26"/>
  <c r="S36" i="14"/>
  <c r="W34" i="26"/>
  <c r="I15" i="49" s="1"/>
  <c r="X34" i="26"/>
  <c r="J15" i="49" s="1"/>
  <c r="AF34" i="26"/>
  <c r="R15" i="49" s="1"/>
  <c r="AB34" i="26"/>
  <c r="N15" i="49" s="1"/>
  <c r="U34" i="26"/>
  <c r="G15" i="49" s="1"/>
  <c r="AC34" i="26"/>
  <c r="O15" i="49" s="1"/>
  <c r="AG42" i="26"/>
  <c r="AE34" i="26"/>
  <c r="Q15" i="49" s="1"/>
  <c r="AG18" i="26"/>
  <c r="H56" i="14" s="1"/>
  <c r="H44" i="14" s="1"/>
  <c r="AG24" i="26"/>
  <c r="AG12" i="26"/>
  <c r="F59" i="29"/>
  <c r="F61" i="29" s="1"/>
  <c r="AE75" i="29" s="1"/>
  <c r="G59" i="29"/>
  <c r="G61" i="29" s="1"/>
  <c r="H59" i="29"/>
  <c r="H61" i="29" s="1"/>
  <c r="I59" i="29"/>
  <c r="I61" i="29" s="1"/>
  <c r="AE72" i="29" s="1"/>
  <c r="J59" i="29"/>
  <c r="J61" i="29" s="1"/>
  <c r="AE71" i="29" s="1"/>
  <c r="K59" i="29"/>
  <c r="K61" i="29" s="1"/>
  <c r="AE70" i="29" s="1"/>
  <c r="L59" i="29"/>
  <c r="L61" i="29" s="1"/>
  <c r="AE69" i="29" s="1"/>
  <c r="M59" i="29"/>
  <c r="M61" i="29" s="1"/>
  <c r="AE68" i="29" s="1"/>
  <c r="N59" i="29"/>
  <c r="N61" i="29" s="1"/>
  <c r="AE67" i="29" s="1"/>
  <c r="O59" i="29"/>
  <c r="O61" i="29" s="1"/>
  <c r="AE66" i="29" s="1"/>
  <c r="P59" i="29"/>
  <c r="P61" i="29" s="1"/>
  <c r="AE65" i="29" s="1"/>
  <c r="Q59" i="29"/>
  <c r="Q61" i="29" s="1"/>
  <c r="R59" i="29"/>
  <c r="R61" i="29" s="1"/>
  <c r="S59" i="29"/>
  <c r="S61" i="29" s="1"/>
  <c r="T59" i="29"/>
  <c r="T61" i="29" s="1"/>
  <c r="U59" i="29"/>
  <c r="U61" i="29" s="1"/>
  <c r="V59" i="29"/>
  <c r="V61" i="29" s="1"/>
  <c r="W59" i="29"/>
  <c r="W61" i="29" s="1"/>
  <c r="X59" i="29"/>
  <c r="X61" i="29" s="1"/>
  <c r="Y59" i="29"/>
  <c r="Y61" i="29" s="1"/>
  <c r="Z59" i="29"/>
  <c r="Z61" i="29" s="1"/>
  <c r="AA59" i="29"/>
  <c r="AA61" i="29" s="1"/>
  <c r="AB59" i="29"/>
  <c r="AB61" i="29" s="1"/>
  <c r="E59" i="29"/>
  <c r="E61" i="29" s="1"/>
  <c r="M33" i="14" l="1"/>
  <c r="M39" i="14" s="1"/>
  <c r="O33" i="14"/>
  <c r="R33" i="14"/>
  <c r="R39" i="14" s="1"/>
  <c r="L33" i="14"/>
  <c r="L39" i="14" s="1"/>
  <c r="K41" i="17"/>
  <c r="Q33" i="14"/>
  <c r="Q39" i="14" s="1"/>
  <c r="G33" i="14"/>
  <c r="G39" i="14" s="1"/>
  <c r="J41" i="17"/>
  <c r="D41" i="17"/>
  <c r="F41" i="17"/>
  <c r="G41" i="17"/>
  <c r="M41" i="17"/>
  <c r="O41" i="17"/>
  <c r="E41" i="17"/>
  <c r="K33" i="14"/>
  <c r="K39" i="14" s="1"/>
  <c r="I33" i="14"/>
  <c r="I39" i="14" s="1"/>
  <c r="L41" i="17"/>
  <c r="H72" i="14"/>
  <c r="N33" i="14"/>
  <c r="N39" i="14" s="1"/>
  <c r="O39" i="14"/>
  <c r="P33" i="14"/>
  <c r="P39" i="14" s="1"/>
  <c r="N41" i="17"/>
  <c r="J33" i="14"/>
  <c r="J39" i="14" s="1"/>
  <c r="H33" i="14"/>
  <c r="H39" i="14" s="1"/>
  <c r="S33" i="14"/>
  <c r="H41" i="17"/>
  <c r="AG34" i="26"/>
  <c r="H59" i="14" s="1"/>
  <c r="H47" i="14" s="1"/>
  <c r="H58" i="14"/>
  <c r="H46" i="14" s="1"/>
  <c r="W71" i="29"/>
  <c r="K66" i="29"/>
  <c r="J65" i="29"/>
  <c r="V71" i="29"/>
  <c r="L67" i="29"/>
  <c r="U71" i="29"/>
  <c r="O70" i="29"/>
  <c r="AA71" i="29"/>
  <c r="S71" i="29"/>
  <c r="T71" i="29"/>
  <c r="M68" i="29"/>
  <c r="R71" i="29"/>
  <c r="P71" i="29"/>
  <c r="Q71" i="29"/>
  <c r="AB71" i="29"/>
  <c r="Z71" i="29"/>
  <c r="Y71" i="29"/>
  <c r="X71" i="29"/>
  <c r="N69" i="29"/>
  <c r="U67" i="29"/>
  <c r="AB67" i="29"/>
  <c r="T67" i="29"/>
  <c r="AA67" i="29"/>
  <c r="S67" i="29"/>
  <c r="Y67" i="29"/>
  <c r="Q67" i="29"/>
  <c r="O66" i="29"/>
  <c r="N65" i="29"/>
  <c r="R67" i="29"/>
  <c r="P67" i="29"/>
  <c r="Z67" i="29"/>
  <c r="X67" i="29"/>
  <c r="V67" i="29"/>
  <c r="W67" i="29"/>
  <c r="Y75" i="29"/>
  <c r="Q75" i="29"/>
  <c r="O74" i="29"/>
  <c r="N73" i="29"/>
  <c r="X75" i="29"/>
  <c r="P75" i="29"/>
  <c r="M72" i="29"/>
  <c r="W75" i="29"/>
  <c r="J69" i="29"/>
  <c r="U75" i="29"/>
  <c r="G66" i="29"/>
  <c r="F65" i="29"/>
  <c r="V75" i="29"/>
  <c r="T75" i="29"/>
  <c r="I68" i="29"/>
  <c r="S75" i="29"/>
  <c r="R75" i="29"/>
  <c r="L71" i="29"/>
  <c r="AB75" i="29"/>
  <c r="H67" i="29"/>
  <c r="AA75" i="29"/>
  <c r="Z75" i="29"/>
  <c r="K70" i="29"/>
  <c r="AB76" i="29"/>
  <c r="T76" i="29"/>
  <c r="H68" i="29"/>
  <c r="AA76" i="29"/>
  <c r="S76" i="29"/>
  <c r="N74" i="29"/>
  <c r="M73" i="29"/>
  <c r="Z76" i="29"/>
  <c r="R76" i="29"/>
  <c r="O75" i="29"/>
  <c r="L72" i="29"/>
  <c r="X76" i="29"/>
  <c r="P76" i="29"/>
  <c r="K71" i="29"/>
  <c r="Y76" i="29"/>
  <c r="I69" i="29"/>
  <c r="W76" i="29"/>
  <c r="F66" i="29"/>
  <c r="U76" i="29"/>
  <c r="V76" i="29"/>
  <c r="Q76" i="29"/>
  <c r="E65" i="29"/>
  <c r="E78" i="29" s="1"/>
  <c r="G67" i="29"/>
  <c r="J70" i="29"/>
  <c r="X68" i="29"/>
  <c r="P68" i="29"/>
  <c r="W68" i="29"/>
  <c r="V68" i="29"/>
  <c r="AB68" i="29"/>
  <c r="T68" i="29"/>
  <c r="AA68" i="29"/>
  <c r="M65" i="29"/>
  <c r="Y68" i="29"/>
  <c r="Z68" i="29"/>
  <c r="O67" i="29"/>
  <c r="U68" i="29"/>
  <c r="S68" i="29"/>
  <c r="N66" i="29"/>
  <c r="R68" i="29"/>
  <c r="Q68" i="29"/>
  <c r="V72" i="29"/>
  <c r="O71" i="29"/>
  <c r="U72" i="29"/>
  <c r="J66" i="29"/>
  <c r="I65" i="29"/>
  <c r="AB72" i="29"/>
  <c r="T72" i="29"/>
  <c r="K67" i="29"/>
  <c r="Z72" i="29"/>
  <c r="R72" i="29"/>
  <c r="L68" i="29"/>
  <c r="S72" i="29"/>
  <c r="Q72" i="29"/>
  <c r="P72" i="29"/>
  <c r="AA72" i="29"/>
  <c r="N70" i="29"/>
  <c r="Y72" i="29"/>
  <c r="W72" i="29"/>
  <c r="M69" i="29"/>
  <c r="X72" i="29"/>
  <c r="Z65" i="29"/>
  <c r="R65" i="29"/>
  <c r="Y65" i="29"/>
  <c r="Q65" i="29"/>
  <c r="X65" i="29"/>
  <c r="P65" i="29"/>
  <c r="V65" i="29"/>
  <c r="AA65" i="29"/>
  <c r="AB65" i="29"/>
  <c r="W65" i="29"/>
  <c r="U65" i="29"/>
  <c r="T65" i="29"/>
  <c r="S65" i="29"/>
  <c r="AA66" i="29"/>
  <c r="S66" i="29"/>
  <c r="Z66" i="29"/>
  <c r="R66" i="29"/>
  <c r="Y66" i="29"/>
  <c r="Q66" i="29"/>
  <c r="W66" i="29"/>
  <c r="X66" i="29"/>
  <c r="O65" i="29"/>
  <c r="V66" i="29"/>
  <c r="T66" i="29"/>
  <c r="U66" i="29"/>
  <c r="P66" i="29"/>
  <c r="AB66" i="29"/>
  <c r="AB69" i="29"/>
  <c r="T69" i="29"/>
  <c r="AA69" i="29"/>
  <c r="S69" i="29"/>
  <c r="O68" i="29"/>
  <c r="Z69" i="29"/>
  <c r="R69" i="29"/>
  <c r="X69" i="29"/>
  <c r="P69" i="29"/>
  <c r="Y69" i="29"/>
  <c r="W69" i="29"/>
  <c r="U69" i="29"/>
  <c r="N67" i="29"/>
  <c r="V69" i="29"/>
  <c r="L65" i="29"/>
  <c r="Q69" i="29"/>
  <c r="M66" i="29"/>
  <c r="Y70" i="29"/>
  <c r="Q70" i="29"/>
  <c r="M67" i="29"/>
  <c r="X70" i="29"/>
  <c r="P70" i="29"/>
  <c r="W70" i="29"/>
  <c r="N68" i="29"/>
  <c r="U70" i="29"/>
  <c r="V70" i="29"/>
  <c r="T70" i="29"/>
  <c r="R70" i="29"/>
  <c r="K65" i="29"/>
  <c r="S70" i="29"/>
  <c r="AB70" i="29"/>
  <c r="O69" i="29"/>
  <c r="AA70" i="29"/>
  <c r="Z70" i="29"/>
  <c r="L66" i="29"/>
  <c r="F36" i="29"/>
  <c r="G36" i="29"/>
  <c r="AE49" i="29" s="1"/>
  <c r="H36" i="29"/>
  <c r="AE48" i="29" s="1"/>
  <c r="I36" i="29"/>
  <c r="AE47" i="29" s="1"/>
  <c r="J36" i="29"/>
  <c r="AE46" i="29" s="1"/>
  <c r="K36" i="29"/>
  <c r="AE45" i="29" s="1"/>
  <c r="L36" i="29"/>
  <c r="AE44" i="29" s="1"/>
  <c r="M36" i="29"/>
  <c r="AE43" i="29" s="1"/>
  <c r="N36" i="29"/>
  <c r="AE42" i="29" s="1"/>
  <c r="O36" i="29"/>
  <c r="AE41" i="29" s="1"/>
  <c r="P36" i="29"/>
  <c r="AE40" i="29" s="1"/>
  <c r="Q36" i="29"/>
  <c r="R36" i="29"/>
  <c r="S36" i="29"/>
  <c r="T36" i="29"/>
  <c r="U36" i="29"/>
  <c r="V36" i="29"/>
  <c r="W36" i="29"/>
  <c r="X36" i="29"/>
  <c r="Y36" i="29"/>
  <c r="Z36" i="29"/>
  <c r="AA36" i="29"/>
  <c r="AB36" i="29"/>
  <c r="E36" i="29"/>
  <c r="Q13" i="29"/>
  <c r="R13" i="29"/>
  <c r="S13" i="29"/>
  <c r="T13" i="29"/>
  <c r="U13" i="29"/>
  <c r="V13" i="29"/>
  <c r="W13" i="29"/>
  <c r="X13" i="29"/>
  <c r="Y13" i="29"/>
  <c r="Z13" i="29"/>
  <c r="AA13" i="29"/>
  <c r="AB13" i="29"/>
  <c r="E13" i="29"/>
  <c r="F13" i="29"/>
  <c r="G13" i="29"/>
  <c r="AE26" i="29" s="1"/>
  <c r="H13" i="29"/>
  <c r="AE25" i="29" s="1"/>
  <c r="I13" i="29"/>
  <c r="AE24" i="29" s="1"/>
  <c r="J13" i="29"/>
  <c r="AE23" i="29" s="1"/>
  <c r="K13" i="29"/>
  <c r="AE22" i="29" s="1"/>
  <c r="L13" i="29"/>
  <c r="AE21" i="29" s="1"/>
  <c r="M13" i="29"/>
  <c r="AE20" i="29" s="1"/>
  <c r="N13" i="29"/>
  <c r="AE19" i="29" s="1"/>
  <c r="O13" i="29"/>
  <c r="AE18" i="29" s="1"/>
  <c r="P13" i="29"/>
  <c r="AE17" i="29" s="1"/>
  <c r="Q7" i="29"/>
  <c r="AE7" i="29" s="1"/>
  <c r="AG7" i="29" s="1"/>
  <c r="AI7" i="29" s="1"/>
  <c r="E7" i="29"/>
  <c r="C7" i="29"/>
  <c r="AE28" i="29" l="1"/>
  <c r="AG27" i="29" s="1"/>
  <c r="AI28" i="29"/>
  <c r="AG28" i="29"/>
  <c r="AI27" i="29" s="1"/>
  <c r="V21" i="29"/>
  <c r="W21" i="29"/>
  <c r="Q21" i="29"/>
  <c r="Y21" i="29"/>
  <c r="S21" i="29"/>
  <c r="T21" i="29"/>
  <c r="U21" i="29"/>
  <c r="Z21" i="29"/>
  <c r="AB21" i="29"/>
  <c r="P21" i="29"/>
  <c r="R21" i="29"/>
  <c r="X21" i="29"/>
  <c r="AA21" i="29"/>
  <c r="AB47" i="29"/>
  <c r="AA47" i="29"/>
  <c r="S47" i="29"/>
  <c r="N45" i="29"/>
  <c r="Z47" i="29"/>
  <c r="R47" i="29"/>
  <c r="L43" i="29"/>
  <c r="X47" i="29"/>
  <c r="P47" i="29"/>
  <c r="T47" i="29"/>
  <c r="Q47" i="29"/>
  <c r="K42" i="29"/>
  <c r="Y47" i="29"/>
  <c r="W47" i="29"/>
  <c r="O46" i="29"/>
  <c r="U47" i="29"/>
  <c r="V47" i="29"/>
  <c r="I40" i="29"/>
  <c r="J41" i="29"/>
  <c r="M44" i="29"/>
  <c r="W40" i="29"/>
  <c r="V40" i="29"/>
  <c r="AB40" i="29"/>
  <c r="T40" i="29"/>
  <c r="R40" i="29"/>
  <c r="Q40" i="29"/>
  <c r="AA40" i="29"/>
  <c r="P40" i="29"/>
  <c r="Y40" i="29"/>
  <c r="U40" i="29"/>
  <c r="S40" i="29"/>
  <c r="X40" i="29"/>
  <c r="Z40" i="29"/>
  <c r="X41" i="29"/>
  <c r="P41" i="29"/>
  <c r="O40" i="29"/>
  <c r="W41" i="29"/>
  <c r="U41" i="29"/>
  <c r="T41" i="29"/>
  <c r="S41" i="29"/>
  <c r="R41" i="29"/>
  <c r="AA41" i="29"/>
  <c r="Y41" i="29"/>
  <c r="V41" i="29"/>
  <c r="Q41" i="29"/>
  <c r="AB41" i="29"/>
  <c r="Z41" i="29"/>
  <c r="V17" i="29"/>
  <c r="W17" i="29"/>
  <c r="Q17" i="29"/>
  <c r="Y17" i="29"/>
  <c r="P17" i="29"/>
  <c r="AB17" i="29"/>
  <c r="R17" i="29"/>
  <c r="S17" i="29"/>
  <c r="U17" i="29"/>
  <c r="Z17" i="29"/>
  <c r="AA17" i="29"/>
  <c r="T17" i="29"/>
  <c r="X17" i="29"/>
  <c r="I18" i="29"/>
  <c r="V25" i="29"/>
  <c r="W25" i="29"/>
  <c r="P25" i="29"/>
  <c r="Q25" i="29"/>
  <c r="Y25" i="29"/>
  <c r="U25" i="29"/>
  <c r="X25" i="29"/>
  <c r="Z25" i="29"/>
  <c r="AB25" i="29"/>
  <c r="R25" i="29"/>
  <c r="S25" i="29"/>
  <c r="T25" i="29"/>
  <c r="AA25" i="29"/>
  <c r="U43" i="29"/>
  <c r="AB43" i="29"/>
  <c r="T43" i="29"/>
  <c r="Z43" i="29"/>
  <c r="R43" i="29"/>
  <c r="O42" i="29"/>
  <c r="P43" i="29"/>
  <c r="AA43" i="29"/>
  <c r="Y43" i="29"/>
  <c r="W43" i="29"/>
  <c r="N41" i="29"/>
  <c r="V43" i="29"/>
  <c r="X43" i="29"/>
  <c r="M40" i="29"/>
  <c r="S43" i="29"/>
  <c r="Q43" i="29"/>
  <c r="R24" i="29"/>
  <c r="Z24" i="29"/>
  <c r="P24" i="29"/>
  <c r="S24" i="29"/>
  <c r="AA24" i="29"/>
  <c r="U24" i="29"/>
  <c r="V24" i="29"/>
  <c r="W24" i="29"/>
  <c r="X24" i="29"/>
  <c r="AB24" i="29"/>
  <c r="Q24" i="29"/>
  <c r="T24" i="29"/>
  <c r="Y24" i="29"/>
  <c r="Z42" i="29"/>
  <c r="R42" i="29"/>
  <c r="Y42" i="29"/>
  <c r="Q42" i="29"/>
  <c r="O41" i="29"/>
  <c r="N40" i="29"/>
  <c r="W42" i="29"/>
  <c r="X42" i="29"/>
  <c r="V42" i="29"/>
  <c r="U42" i="29"/>
  <c r="S42" i="29"/>
  <c r="AB42" i="29"/>
  <c r="AA42" i="29"/>
  <c r="P42" i="29"/>
  <c r="T42" i="29"/>
  <c r="R18" i="29"/>
  <c r="Z18" i="29"/>
  <c r="S18" i="29"/>
  <c r="AA18" i="29"/>
  <c r="U18" i="29"/>
  <c r="Q18" i="29"/>
  <c r="T18" i="29"/>
  <c r="W18" i="29"/>
  <c r="X18" i="29"/>
  <c r="V18" i="29"/>
  <c r="P18" i="29"/>
  <c r="Y18" i="29"/>
  <c r="AB18" i="29"/>
  <c r="Y44" i="29"/>
  <c r="Q44" i="29"/>
  <c r="X44" i="29"/>
  <c r="P44" i="29"/>
  <c r="V44" i="29"/>
  <c r="M41" i="29"/>
  <c r="L40" i="29"/>
  <c r="U44" i="29"/>
  <c r="T44" i="29"/>
  <c r="O43" i="29"/>
  <c r="S44" i="29"/>
  <c r="AB44" i="29"/>
  <c r="AA44" i="29"/>
  <c r="Z44" i="29"/>
  <c r="N42" i="29"/>
  <c r="W44" i="29"/>
  <c r="R44" i="29"/>
  <c r="R22" i="29"/>
  <c r="Z22" i="29"/>
  <c r="S22" i="29"/>
  <c r="AA22" i="29"/>
  <c r="U22" i="29"/>
  <c r="T22" i="29"/>
  <c r="V22" i="29"/>
  <c r="W22" i="29"/>
  <c r="Y22" i="29"/>
  <c r="Q22" i="29"/>
  <c r="AB22" i="29"/>
  <c r="X22" i="29"/>
  <c r="P22" i="29"/>
  <c r="AB48" i="29"/>
  <c r="T48" i="29"/>
  <c r="AA48" i="29"/>
  <c r="S48" i="29"/>
  <c r="J42" i="29"/>
  <c r="Z48" i="29"/>
  <c r="R48" i="29"/>
  <c r="M45" i="29"/>
  <c r="X48" i="29"/>
  <c r="P48" i="29"/>
  <c r="Q48" i="29"/>
  <c r="I41" i="29"/>
  <c r="O47" i="29"/>
  <c r="Y48" i="29"/>
  <c r="W48" i="29"/>
  <c r="V48" i="29"/>
  <c r="L44" i="29"/>
  <c r="U48" i="29"/>
  <c r="H40" i="29"/>
  <c r="N46" i="29"/>
  <c r="K43" i="29"/>
  <c r="V23" i="29"/>
  <c r="W23" i="29"/>
  <c r="Q23" i="29"/>
  <c r="Y23" i="29"/>
  <c r="T23" i="29"/>
  <c r="U23" i="29"/>
  <c r="X23" i="29"/>
  <c r="AA23" i="29"/>
  <c r="AB23" i="29"/>
  <c r="R23" i="29"/>
  <c r="S23" i="29"/>
  <c r="P23" i="29"/>
  <c r="Z23" i="29"/>
  <c r="V19" i="29"/>
  <c r="W19" i="29"/>
  <c r="Q19" i="29"/>
  <c r="Y19" i="29"/>
  <c r="P19" i="29"/>
  <c r="R19" i="29"/>
  <c r="S19" i="29"/>
  <c r="T19" i="29"/>
  <c r="X19" i="29"/>
  <c r="AA19" i="29"/>
  <c r="AB19" i="29"/>
  <c r="Z19" i="29"/>
  <c r="U19" i="29"/>
  <c r="V45" i="29"/>
  <c r="U45" i="29"/>
  <c r="AA45" i="29"/>
  <c r="S45" i="29"/>
  <c r="AB45" i="29"/>
  <c r="P45" i="29"/>
  <c r="Z45" i="29"/>
  <c r="X45" i="29"/>
  <c r="Y45" i="29"/>
  <c r="N43" i="29"/>
  <c r="W45" i="29"/>
  <c r="O44" i="29"/>
  <c r="K40" i="29"/>
  <c r="T45" i="29"/>
  <c r="R45" i="29"/>
  <c r="L41" i="29"/>
  <c r="Q45" i="29"/>
  <c r="M42" i="29"/>
  <c r="R20" i="29"/>
  <c r="Z20" i="29"/>
  <c r="S20" i="29"/>
  <c r="AA20" i="29"/>
  <c r="U20" i="29"/>
  <c r="Q20" i="29"/>
  <c r="T20" i="29"/>
  <c r="V20" i="29"/>
  <c r="X20" i="29"/>
  <c r="P20" i="29"/>
  <c r="Y20" i="29"/>
  <c r="W20" i="29"/>
  <c r="AB20" i="29"/>
  <c r="AB46" i="29"/>
  <c r="T46" i="29"/>
  <c r="M43" i="29"/>
  <c r="AA46" i="29"/>
  <c r="S46" i="29"/>
  <c r="Y46" i="29"/>
  <c r="Q46" i="29"/>
  <c r="N44" i="29"/>
  <c r="W46" i="29"/>
  <c r="L42" i="29"/>
  <c r="V46" i="29"/>
  <c r="O45" i="29"/>
  <c r="R46" i="29"/>
  <c r="U46" i="29"/>
  <c r="P46" i="29"/>
  <c r="J40" i="29"/>
  <c r="Z46" i="29"/>
  <c r="K41" i="29"/>
  <c r="X46" i="29"/>
  <c r="F78" i="29"/>
  <c r="J18" i="29"/>
  <c r="N17" i="29"/>
  <c r="J17" i="29"/>
  <c r="M20" i="29"/>
  <c r="K18" i="29"/>
  <c r="N23" i="29"/>
  <c r="O18" i="29"/>
  <c r="O19" i="29"/>
  <c r="M17" i="29"/>
  <c r="N18" i="29"/>
  <c r="I17" i="29"/>
  <c r="L19" i="29"/>
  <c r="N21" i="29"/>
  <c r="M19" i="29"/>
  <c r="L21" i="29"/>
  <c r="O23" i="29"/>
  <c r="K17" i="29"/>
  <c r="L18" i="29"/>
  <c r="N19" i="29"/>
  <c r="M21" i="29"/>
  <c r="O24" i="29"/>
  <c r="L17" i="29"/>
  <c r="M18" i="29"/>
  <c r="O21" i="29"/>
  <c r="O20" i="29"/>
  <c r="K20" i="29"/>
  <c r="L20" i="29"/>
  <c r="M22" i="29"/>
  <c r="O17" i="29"/>
  <c r="J19" i="29"/>
  <c r="N22" i="29"/>
  <c r="H17" i="29"/>
  <c r="K19" i="29"/>
  <c r="N20" i="29"/>
  <c r="O22" i="29"/>
  <c r="S79" i="26"/>
  <c r="S75" i="26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AE20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AE13" i="27"/>
  <c r="Q20" i="27"/>
  <c r="Q13" i="27"/>
  <c r="F24" i="27"/>
  <c r="G24" i="27"/>
  <c r="H24" i="27"/>
  <c r="I24" i="27"/>
  <c r="J24" i="27"/>
  <c r="K24" i="27"/>
  <c r="L24" i="27"/>
  <c r="M24" i="27"/>
  <c r="N24" i="27"/>
  <c r="O24" i="27"/>
  <c r="P24" i="27"/>
  <c r="F17" i="27"/>
  <c r="G17" i="27"/>
  <c r="H17" i="27"/>
  <c r="I17" i="27"/>
  <c r="J17" i="27"/>
  <c r="K17" i="27"/>
  <c r="L17" i="27"/>
  <c r="M17" i="27"/>
  <c r="N17" i="27"/>
  <c r="O17" i="27"/>
  <c r="P17" i="27"/>
  <c r="E24" i="27"/>
  <c r="E17" i="27"/>
  <c r="C7" i="27"/>
  <c r="S55" i="26"/>
  <c r="S52" i="26"/>
  <c r="H67" i="26"/>
  <c r="H17" i="47" s="1"/>
  <c r="I67" i="26"/>
  <c r="I17" i="47" s="1"/>
  <c r="J67" i="26"/>
  <c r="J17" i="47" s="1"/>
  <c r="K67" i="26"/>
  <c r="K17" i="47" s="1"/>
  <c r="L67" i="26"/>
  <c r="L17" i="47" s="1"/>
  <c r="M67" i="26"/>
  <c r="M17" i="47" s="1"/>
  <c r="N67" i="26"/>
  <c r="N17" i="47" s="1"/>
  <c r="O67" i="26"/>
  <c r="O17" i="47" s="1"/>
  <c r="P67" i="26"/>
  <c r="P17" i="47" s="1"/>
  <c r="Q67" i="26"/>
  <c r="Q17" i="47" s="1"/>
  <c r="R67" i="26"/>
  <c r="R17" i="47" s="1"/>
  <c r="G67" i="26"/>
  <c r="G17" i="47" s="1"/>
  <c r="H87" i="26"/>
  <c r="I87" i="26"/>
  <c r="J87" i="26"/>
  <c r="K87" i="26"/>
  <c r="L87" i="26"/>
  <c r="M87" i="26"/>
  <c r="N87" i="26"/>
  <c r="O87" i="26"/>
  <c r="P87" i="26"/>
  <c r="Q87" i="26"/>
  <c r="R87" i="26"/>
  <c r="G87" i="26"/>
  <c r="H57" i="26"/>
  <c r="I57" i="26"/>
  <c r="J57" i="26"/>
  <c r="K57" i="26"/>
  <c r="L57" i="26"/>
  <c r="M57" i="26"/>
  <c r="N57" i="26"/>
  <c r="O57" i="26"/>
  <c r="P57" i="26"/>
  <c r="Q57" i="26"/>
  <c r="R57" i="26"/>
  <c r="G57" i="26"/>
  <c r="H18" i="26"/>
  <c r="I18" i="26"/>
  <c r="J18" i="26"/>
  <c r="K18" i="26"/>
  <c r="L18" i="26"/>
  <c r="M18" i="26"/>
  <c r="N18" i="26"/>
  <c r="O18" i="26"/>
  <c r="P18" i="26"/>
  <c r="Q18" i="26"/>
  <c r="R18" i="26"/>
  <c r="G18" i="26"/>
  <c r="H24" i="26"/>
  <c r="H14" i="47" s="1"/>
  <c r="I24" i="26"/>
  <c r="I14" i="47" s="1"/>
  <c r="J24" i="26"/>
  <c r="J14" i="47" s="1"/>
  <c r="K24" i="26"/>
  <c r="K14" i="47" s="1"/>
  <c r="L24" i="26"/>
  <c r="L14" i="47" s="1"/>
  <c r="M24" i="26"/>
  <c r="M14" i="47" s="1"/>
  <c r="N24" i="26"/>
  <c r="N14" i="47" s="1"/>
  <c r="O24" i="26"/>
  <c r="O14" i="47" s="1"/>
  <c r="P24" i="26"/>
  <c r="P14" i="47" s="1"/>
  <c r="Q24" i="26"/>
  <c r="Q14" i="47" s="1"/>
  <c r="R24" i="26"/>
  <c r="R14" i="47" s="1"/>
  <c r="G24" i="26"/>
  <c r="G14" i="47" s="1"/>
  <c r="H12" i="26"/>
  <c r="H11" i="47" s="1"/>
  <c r="I12" i="26"/>
  <c r="I11" i="47" s="1"/>
  <c r="J12" i="26"/>
  <c r="J11" i="47" s="1"/>
  <c r="K12" i="26"/>
  <c r="K11" i="47" s="1"/>
  <c r="L12" i="26"/>
  <c r="L11" i="47" s="1"/>
  <c r="M12" i="26"/>
  <c r="M11" i="47" s="1"/>
  <c r="N12" i="26"/>
  <c r="N11" i="47" s="1"/>
  <c r="O12" i="26"/>
  <c r="O11" i="47" s="1"/>
  <c r="P12" i="26"/>
  <c r="P11" i="47" s="1"/>
  <c r="Q12" i="26"/>
  <c r="Q11" i="47" s="1"/>
  <c r="R12" i="26"/>
  <c r="R11" i="47" s="1"/>
  <c r="G12" i="26"/>
  <c r="G11" i="47" s="1"/>
  <c r="S16" i="26"/>
  <c r="S70" i="26"/>
  <c r="S69" i="26"/>
  <c r="S68" i="26"/>
  <c r="S85" i="26"/>
  <c r="S83" i="26"/>
  <c r="S65" i="26"/>
  <c r="S63" i="26"/>
  <c r="S62" i="26"/>
  <c r="S61" i="26"/>
  <c r="S60" i="26"/>
  <c r="S59" i="26"/>
  <c r="S58" i="26"/>
  <c r="S47" i="26"/>
  <c r="S46" i="26"/>
  <c r="S45" i="26"/>
  <c r="S40" i="26"/>
  <c r="S20" i="26"/>
  <c r="S19" i="26"/>
  <c r="S30" i="26"/>
  <c r="S29" i="26"/>
  <c r="S28" i="26"/>
  <c r="S27" i="26"/>
  <c r="S26" i="26"/>
  <c r="S25" i="26"/>
  <c r="S14" i="26"/>
  <c r="S13" i="26"/>
  <c r="C7" i="26"/>
  <c r="C9" i="25"/>
  <c r="S67" i="26" l="1"/>
  <c r="R19" i="14"/>
  <c r="R6" i="14" s="1"/>
  <c r="R13" i="47"/>
  <c r="Q19" i="14"/>
  <c r="Q6" i="14" s="1"/>
  <c r="Q13" i="47"/>
  <c r="I19" i="14"/>
  <c r="I6" i="14" s="1"/>
  <c r="I13" i="47"/>
  <c r="N19" i="14"/>
  <c r="N6" i="14" s="1"/>
  <c r="N13" i="47"/>
  <c r="L19" i="14"/>
  <c r="L6" i="14" s="1"/>
  <c r="L13" i="47"/>
  <c r="J19" i="14"/>
  <c r="J6" i="14" s="1"/>
  <c r="J13" i="47"/>
  <c r="P19" i="14"/>
  <c r="P6" i="14" s="1"/>
  <c r="P13" i="47"/>
  <c r="H19" i="14"/>
  <c r="H6" i="14" s="1"/>
  <c r="H13" i="47"/>
  <c r="O19" i="14"/>
  <c r="O6" i="14" s="1"/>
  <c r="O13" i="47"/>
  <c r="M19" i="14"/>
  <c r="M6" i="14" s="1"/>
  <c r="M13" i="47"/>
  <c r="G19" i="14"/>
  <c r="G6" i="14" s="1"/>
  <c r="G13" i="47"/>
  <c r="K19" i="14"/>
  <c r="K6" i="14" s="1"/>
  <c r="K13" i="47"/>
  <c r="G21" i="14"/>
  <c r="G8" i="14" s="1"/>
  <c r="K21" i="14"/>
  <c r="K8" i="14" s="1"/>
  <c r="R21" i="14"/>
  <c r="R8" i="14" s="1"/>
  <c r="Q21" i="14"/>
  <c r="Q8" i="14" s="1"/>
  <c r="I21" i="14"/>
  <c r="I8" i="14" s="1"/>
  <c r="P21" i="14"/>
  <c r="P8" i="14" s="1"/>
  <c r="H21" i="14"/>
  <c r="H8" i="14" s="1"/>
  <c r="L21" i="14"/>
  <c r="L8" i="14" s="1"/>
  <c r="O34" i="26"/>
  <c r="N21" i="14"/>
  <c r="N8" i="14" s="1"/>
  <c r="J21" i="14"/>
  <c r="J8" i="14" s="1"/>
  <c r="O21" i="14"/>
  <c r="O8" i="14" s="1"/>
  <c r="M21" i="14"/>
  <c r="M8" i="14" s="1"/>
  <c r="M34" i="26"/>
  <c r="Q34" i="26"/>
  <c r="I34" i="26"/>
  <c r="AI30" i="29"/>
  <c r="AG30" i="29"/>
  <c r="P34" i="26"/>
  <c r="H34" i="26"/>
  <c r="S42" i="26"/>
  <c r="N34" i="26"/>
  <c r="S35" i="26"/>
  <c r="G34" i="26"/>
  <c r="S18" i="26"/>
  <c r="K34" i="26"/>
  <c r="R34" i="26"/>
  <c r="J34" i="26"/>
  <c r="L34" i="26"/>
  <c r="S87" i="26"/>
  <c r="S57" i="26"/>
  <c r="S24" i="26"/>
  <c r="S12" i="26"/>
  <c r="C9" i="24"/>
  <c r="AE32" i="23"/>
  <c r="AE31" i="23"/>
  <c r="AE30" i="23"/>
  <c r="AE29" i="23"/>
  <c r="AE28" i="23"/>
  <c r="AE27" i="23"/>
  <c r="AE26" i="23"/>
  <c r="AE25" i="23"/>
  <c r="AE24" i="23"/>
  <c r="AE23" i="23"/>
  <c r="AE22" i="23"/>
  <c r="AE21" i="23"/>
  <c r="AE20" i="23"/>
  <c r="AE19" i="23"/>
  <c r="AE18" i="23"/>
  <c r="AE17" i="23"/>
  <c r="AE16" i="23"/>
  <c r="AE15" i="23"/>
  <c r="AE14" i="23"/>
  <c r="AE13" i="23"/>
  <c r="AD10" i="23"/>
  <c r="AF10" i="26" s="1"/>
  <c r="R10" i="49" s="1"/>
  <c r="AC10" i="23"/>
  <c r="AE10" i="26" s="1"/>
  <c r="Q10" i="49" s="1"/>
  <c r="AB10" i="23"/>
  <c r="AD10" i="26" s="1"/>
  <c r="P10" i="49" s="1"/>
  <c r="AA10" i="23"/>
  <c r="AC10" i="26" s="1"/>
  <c r="O10" i="49" s="1"/>
  <c r="Z10" i="23"/>
  <c r="AB10" i="26" s="1"/>
  <c r="N10" i="49" s="1"/>
  <c r="Y10" i="23"/>
  <c r="AA10" i="26" s="1"/>
  <c r="M10" i="49" s="1"/>
  <c r="X10" i="23"/>
  <c r="Z10" i="26" s="1"/>
  <c r="L10" i="49" s="1"/>
  <c r="W10" i="23"/>
  <c r="Y10" i="26" s="1"/>
  <c r="K10" i="49" s="1"/>
  <c r="V10" i="23"/>
  <c r="X10" i="26" s="1"/>
  <c r="J10" i="49" s="1"/>
  <c r="U10" i="23"/>
  <c r="W10" i="26" s="1"/>
  <c r="I10" i="49" s="1"/>
  <c r="T10" i="23"/>
  <c r="V10" i="26" s="1"/>
  <c r="H10" i="49" s="1"/>
  <c r="S10" i="23"/>
  <c r="U10" i="26" s="1"/>
  <c r="G10" i="49" s="1"/>
  <c r="F10" i="23"/>
  <c r="H10" i="26" s="1"/>
  <c r="H10" i="47" s="1"/>
  <c r="G10" i="23"/>
  <c r="I10" i="26" s="1"/>
  <c r="I10" i="47" s="1"/>
  <c r="H10" i="23"/>
  <c r="J10" i="26" s="1"/>
  <c r="J10" i="47" s="1"/>
  <c r="I10" i="23"/>
  <c r="K10" i="26" s="1"/>
  <c r="K10" i="47" s="1"/>
  <c r="J10" i="23"/>
  <c r="L10" i="26" s="1"/>
  <c r="L10" i="47" s="1"/>
  <c r="K10" i="23"/>
  <c r="M10" i="26" s="1"/>
  <c r="M10" i="47" s="1"/>
  <c r="L10" i="23"/>
  <c r="N10" i="26" s="1"/>
  <c r="N10" i="47" s="1"/>
  <c r="M10" i="23"/>
  <c r="O10" i="26" s="1"/>
  <c r="O10" i="47" s="1"/>
  <c r="N10" i="23"/>
  <c r="P10" i="26" s="1"/>
  <c r="P10" i="47" s="1"/>
  <c r="O10" i="23"/>
  <c r="Q10" i="26" s="1"/>
  <c r="Q10" i="47" s="1"/>
  <c r="P10" i="23"/>
  <c r="R10" i="26" s="1"/>
  <c r="R10" i="47" s="1"/>
  <c r="E10" i="23"/>
  <c r="G10" i="26" s="1"/>
  <c r="G10" i="47" s="1"/>
  <c r="Q14" i="23"/>
  <c r="Q15" i="23"/>
  <c r="Q16" i="23"/>
  <c r="Q17" i="23"/>
  <c r="Q18" i="23"/>
  <c r="Q19" i="23"/>
  <c r="Q20" i="23"/>
  <c r="Q21" i="23"/>
  <c r="Q22" i="23"/>
  <c r="Q23" i="23"/>
  <c r="Q24" i="23"/>
  <c r="Q25" i="23"/>
  <c r="Q26" i="23"/>
  <c r="Q27" i="23"/>
  <c r="Q28" i="23"/>
  <c r="Q29" i="23"/>
  <c r="Q30" i="23"/>
  <c r="Q31" i="23"/>
  <c r="Q32" i="23"/>
  <c r="Q13" i="23"/>
  <c r="C7" i="23"/>
  <c r="R22" i="14" l="1"/>
  <c r="R9" i="14" s="1"/>
  <c r="R15" i="47"/>
  <c r="K22" i="26"/>
  <c r="I22" i="26"/>
  <c r="Q22" i="14"/>
  <c r="Q9" i="14" s="1"/>
  <c r="Q15" i="47"/>
  <c r="P22" i="26"/>
  <c r="H22" i="26"/>
  <c r="L22" i="14"/>
  <c r="L9" i="14" s="1"/>
  <c r="L15" i="47"/>
  <c r="N22" i="14"/>
  <c r="N9" i="14" s="1"/>
  <c r="N15" i="47"/>
  <c r="M22" i="14"/>
  <c r="M9" i="14" s="1"/>
  <c r="M15" i="47"/>
  <c r="N22" i="26"/>
  <c r="M22" i="26"/>
  <c r="P22" i="14"/>
  <c r="P9" i="14" s="1"/>
  <c r="P15" i="47"/>
  <c r="Q22" i="26"/>
  <c r="O22" i="26"/>
  <c r="U22" i="26"/>
  <c r="J22" i="14"/>
  <c r="J9" i="14" s="1"/>
  <c r="J15" i="47"/>
  <c r="K22" i="14"/>
  <c r="K9" i="14" s="1"/>
  <c r="K15" i="47"/>
  <c r="L22" i="26"/>
  <c r="H22" i="14"/>
  <c r="H9" i="14" s="1"/>
  <c r="H15" i="47"/>
  <c r="G22" i="26"/>
  <c r="O22" i="14"/>
  <c r="O9" i="14" s="1"/>
  <c r="O15" i="47"/>
  <c r="R22" i="26"/>
  <c r="J22" i="26"/>
  <c r="G22" i="14"/>
  <c r="G9" i="14" s="1"/>
  <c r="G15" i="47"/>
  <c r="I22" i="14"/>
  <c r="I9" i="14" s="1"/>
  <c r="I15" i="47"/>
  <c r="V32" i="26"/>
  <c r="V22" i="26"/>
  <c r="W32" i="26"/>
  <c r="W22" i="26"/>
  <c r="AB32" i="26"/>
  <c r="AB22" i="26"/>
  <c r="AA32" i="26"/>
  <c r="AA22" i="26"/>
  <c r="AC32" i="26"/>
  <c r="AC22" i="26"/>
  <c r="AD32" i="26"/>
  <c r="AD22" i="26"/>
  <c r="AE32" i="26"/>
  <c r="AE22" i="26"/>
  <c r="X32" i="26"/>
  <c r="X22" i="26"/>
  <c r="AF32" i="26"/>
  <c r="AF22" i="26"/>
  <c r="Y32" i="26"/>
  <c r="Y22" i="26"/>
  <c r="Z32" i="26"/>
  <c r="Z22" i="26"/>
  <c r="G58" i="14"/>
  <c r="G46" i="14" s="1"/>
  <c r="S21" i="14"/>
  <c r="G56" i="14"/>
  <c r="G44" i="14" s="1"/>
  <c r="S19" i="14"/>
  <c r="N18" i="14"/>
  <c r="N5" i="14" s="1"/>
  <c r="M18" i="14"/>
  <c r="M5" i="14" s="1"/>
  <c r="L18" i="14"/>
  <c r="L5" i="14" s="1"/>
  <c r="G18" i="14"/>
  <c r="G5" i="14" s="1"/>
  <c r="K18" i="14"/>
  <c r="K5" i="14" s="1"/>
  <c r="Q18" i="14"/>
  <c r="Q5" i="14" s="1"/>
  <c r="I18" i="14"/>
  <c r="I5" i="14" s="1"/>
  <c r="R18" i="14"/>
  <c r="R5" i="14" s="1"/>
  <c r="P18" i="14"/>
  <c r="P5" i="14" s="1"/>
  <c r="H18" i="14"/>
  <c r="H5" i="14" s="1"/>
  <c r="J18" i="14"/>
  <c r="J5" i="14" s="1"/>
  <c r="O18" i="14"/>
  <c r="O5" i="14" s="1"/>
  <c r="I57" i="29"/>
  <c r="J57" i="29"/>
  <c r="O57" i="29"/>
  <c r="N57" i="29"/>
  <c r="M57" i="29"/>
  <c r="P57" i="29"/>
  <c r="AG10" i="26"/>
  <c r="AG22" i="26" s="1"/>
  <c r="U32" i="26"/>
  <c r="J32" i="26"/>
  <c r="H57" i="29"/>
  <c r="H10" i="29"/>
  <c r="J20" i="29" s="1"/>
  <c r="I32" i="26"/>
  <c r="G57" i="29"/>
  <c r="G10" i="29"/>
  <c r="I19" i="29" s="1"/>
  <c r="E10" i="29"/>
  <c r="E57" i="29"/>
  <c r="H32" i="26"/>
  <c r="F57" i="29"/>
  <c r="F10" i="29"/>
  <c r="H18" i="29" s="1"/>
  <c r="N32" i="26"/>
  <c r="L57" i="29"/>
  <c r="L10" i="29"/>
  <c r="N24" i="29" s="1"/>
  <c r="M32" i="26"/>
  <c r="K57" i="29"/>
  <c r="K10" i="29"/>
  <c r="M23" i="29" s="1"/>
  <c r="S34" i="26"/>
  <c r="Z57" i="29"/>
  <c r="Z10" i="29"/>
  <c r="AB26" i="29" s="1"/>
  <c r="AA57" i="29"/>
  <c r="AA10" i="29"/>
  <c r="Y57" i="29"/>
  <c r="Y10" i="29"/>
  <c r="AA26" i="29" s="1"/>
  <c r="X57" i="29"/>
  <c r="X10" i="29"/>
  <c r="Z26" i="29" s="1"/>
  <c r="W57" i="29"/>
  <c r="W10" i="29"/>
  <c r="Y26" i="29" s="1"/>
  <c r="V57" i="29"/>
  <c r="V10" i="29"/>
  <c r="X26" i="29" s="1"/>
  <c r="U57" i="29"/>
  <c r="U10" i="29"/>
  <c r="W26" i="29" s="1"/>
  <c r="T57" i="29"/>
  <c r="T10" i="29"/>
  <c r="V26" i="29" s="1"/>
  <c r="S57" i="29"/>
  <c r="S10" i="29"/>
  <c r="U26" i="29" s="1"/>
  <c r="R57" i="29"/>
  <c r="R10" i="29"/>
  <c r="T26" i="29" s="1"/>
  <c r="Q57" i="29"/>
  <c r="Q10" i="29"/>
  <c r="S26" i="29" s="1"/>
  <c r="R32" i="26"/>
  <c r="P10" i="29"/>
  <c r="R26" i="29" s="1"/>
  <c r="Q32" i="26"/>
  <c r="O10" i="29"/>
  <c r="Q26" i="29" s="1"/>
  <c r="P32" i="26"/>
  <c r="N10" i="29"/>
  <c r="P26" i="29" s="1"/>
  <c r="O32" i="26"/>
  <c r="M10" i="29"/>
  <c r="O25" i="29" s="1"/>
  <c r="L32" i="26"/>
  <c r="J10" i="29"/>
  <c r="L22" i="29" s="1"/>
  <c r="K32" i="26"/>
  <c r="I10" i="29"/>
  <c r="K21" i="29" s="1"/>
  <c r="AA13" i="25"/>
  <c r="N13" i="25"/>
  <c r="W13" i="25"/>
  <c r="Y13" i="25"/>
  <c r="J13" i="25"/>
  <c r="S13" i="25"/>
  <c r="E17" i="25"/>
  <c r="G78" i="26" s="1"/>
  <c r="G13" i="25"/>
  <c r="X13" i="25"/>
  <c r="AB13" i="25"/>
  <c r="O13" i="25"/>
  <c r="AC13" i="25"/>
  <c r="V13" i="25"/>
  <c r="F13" i="25"/>
  <c r="AD13" i="25"/>
  <c r="I13" i="25"/>
  <c r="U13" i="25"/>
  <c r="T13" i="25"/>
  <c r="P13" i="25"/>
  <c r="K13" i="25"/>
  <c r="L13" i="25"/>
  <c r="Z13" i="25"/>
  <c r="H13" i="25"/>
  <c r="M13" i="25"/>
  <c r="E13" i="25"/>
  <c r="E15" i="25"/>
  <c r="S10" i="26"/>
  <c r="S22" i="26" s="1"/>
  <c r="AE10" i="23"/>
  <c r="G32" i="26"/>
  <c r="Q10" i="23"/>
  <c r="X14" i="24"/>
  <c r="U18" i="24"/>
  <c r="W51" i="26" s="1"/>
  <c r="AC18" i="24"/>
  <c r="AE51" i="26" s="1"/>
  <c r="AE50" i="26" s="1"/>
  <c r="W18" i="24"/>
  <c r="Y51" i="26" s="1"/>
  <c r="Y50" i="26" s="1"/>
  <c r="V14" i="24"/>
  <c r="AB18" i="24"/>
  <c r="AD51" i="26" s="1"/>
  <c r="AD50" i="26" s="1"/>
  <c r="Y14" i="24"/>
  <c r="AD18" i="24"/>
  <c r="AF51" i="26" s="1"/>
  <c r="AF50" i="26" s="1"/>
  <c r="Z14" i="24"/>
  <c r="S18" i="24"/>
  <c r="U51" i="26" s="1"/>
  <c r="AA14" i="24"/>
  <c r="S14" i="24"/>
  <c r="AD14" i="24"/>
  <c r="T18" i="24"/>
  <c r="V51" i="26" s="1"/>
  <c r="V50" i="26" s="1"/>
  <c r="T14" i="24"/>
  <c r="AB14" i="24"/>
  <c r="Y18" i="24"/>
  <c r="AA51" i="26" s="1"/>
  <c r="AA50" i="26" s="1"/>
  <c r="U14" i="24"/>
  <c r="Z18" i="24"/>
  <c r="AB51" i="26" s="1"/>
  <c r="AB50" i="26" s="1"/>
  <c r="AA18" i="24"/>
  <c r="AC51" i="26" s="1"/>
  <c r="AC50" i="26" s="1"/>
  <c r="W14" i="24"/>
  <c r="J18" i="24"/>
  <c r="L51" i="26" s="1"/>
  <c r="L50" i="26" s="1"/>
  <c r="F14" i="24"/>
  <c r="N14" i="24"/>
  <c r="L18" i="24"/>
  <c r="N51" i="26" s="1"/>
  <c r="N50" i="26" s="1"/>
  <c r="M18" i="24"/>
  <c r="O51" i="26" s="1"/>
  <c r="O50" i="26" s="1"/>
  <c r="E14" i="24"/>
  <c r="H18" i="24"/>
  <c r="J51" i="26" s="1"/>
  <c r="J50" i="26" s="1"/>
  <c r="M14" i="24"/>
  <c r="K18" i="24"/>
  <c r="M51" i="26" s="1"/>
  <c r="M50" i="26" s="1"/>
  <c r="O14" i="24"/>
  <c r="H14" i="24"/>
  <c r="F18" i="24"/>
  <c r="H51" i="26" s="1"/>
  <c r="H50" i="26" s="1"/>
  <c r="N18" i="24"/>
  <c r="P51" i="26" s="1"/>
  <c r="P50" i="26" s="1"/>
  <c r="J14" i="24"/>
  <c r="G18" i="24"/>
  <c r="I51" i="26" s="1"/>
  <c r="I50" i="26" s="1"/>
  <c r="O18" i="24"/>
  <c r="Q51" i="26" s="1"/>
  <c r="Q50" i="26" s="1"/>
  <c r="K14" i="24"/>
  <c r="L14" i="24"/>
  <c r="I18" i="24"/>
  <c r="K51" i="26" s="1"/>
  <c r="K50" i="26" s="1"/>
  <c r="AG32" i="26" l="1"/>
  <c r="M20" i="14"/>
  <c r="M7" i="14" s="1"/>
  <c r="C12" i="14" s="1"/>
  <c r="Q20" i="14"/>
  <c r="Q7" i="14" s="1"/>
  <c r="C16" i="14" s="1"/>
  <c r="J20" i="14"/>
  <c r="J7" i="14" s="1"/>
  <c r="C9" i="14" s="1"/>
  <c r="S6" i="14"/>
  <c r="G59" i="14"/>
  <c r="G47" i="14" s="1"/>
  <c r="S22" i="14"/>
  <c r="R20" i="14"/>
  <c r="R7" i="14" s="1"/>
  <c r="C17" i="14" s="1"/>
  <c r="K20" i="14"/>
  <c r="K7" i="14" s="1"/>
  <c r="C10" i="14" s="1"/>
  <c r="N20" i="14"/>
  <c r="N7" i="14" s="1"/>
  <c r="C13" i="14" s="1"/>
  <c r="S8" i="14"/>
  <c r="O20" i="14"/>
  <c r="O7" i="14" s="1"/>
  <c r="C14" i="14" s="1"/>
  <c r="G20" i="14"/>
  <c r="G7" i="14" s="1"/>
  <c r="C6" i="14" s="1"/>
  <c r="G55" i="14"/>
  <c r="S18" i="14"/>
  <c r="S5" i="14" s="1"/>
  <c r="I20" i="14"/>
  <c r="I7" i="14" s="1"/>
  <c r="C8" i="14" s="1"/>
  <c r="H20" i="14"/>
  <c r="H7" i="14" s="1"/>
  <c r="C7" i="14" s="1"/>
  <c r="L20" i="14"/>
  <c r="L7" i="14" s="1"/>
  <c r="C11" i="14" s="1"/>
  <c r="H55" i="14"/>
  <c r="P20" i="14"/>
  <c r="P7" i="14" s="1"/>
  <c r="C15" i="14" s="1"/>
  <c r="E17" i="29"/>
  <c r="E30" i="29" s="1"/>
  <c r="G17" i="29"/>
  <c r="S28" i="29"/>
  <c r="T27" i="29"/>
  <c r="P27" i="29"/>
  <c r="S27" i="29"/>
  <c r="R28" i="29"/>
  <c r="V28" i="29"/>
  <c r="W27" i="29"/>
  <c r="AB27" i="29"/>
  <c r="AA28" i="29"/>
  <c r="X27" i="29"/>
  <c r="W28" i="29"/>
  <c r="F17" i="29"/>
  <c r="U27" i="29"/>
  <c r="T28" i="29"/>
  <c r="Y27" i="29"/>
  <c r="X28" i="29"/>
  <c r="Q28" i="29"/>
  <c r="R27" i="29"/>
  <c r="U28" i="29"/>
  <c r="V27" i="29"/>
  <c r="Z27" i="29"/>
  <c r="Y28" i="29"/>
  <c r="Z28" i="29"/>
  <c r="AA27" i="29"/>
  <c r="Q27" i="29"/>
  <c r="P28" i="29"/>
  <c r="W50" i="26"/>
  <c r="B11" i="14"/>
  <c r="G5" i="20"/>
  <c r="B14" i="14"/>
  <c r="J5" i="20"/>
  <c r="B13" i="14"/>
  <c r="I5" i="20"/>
  <c r="E5" i="20"/>
  <c r="B9" i="14"/>
  <c r="B15" i="14"/>
  <c r="K5" i="20"/>
  <c r="D5" i="20"/>
  <c r="B8" i="14"/>
  <c r="B10" i="14"/>
  <c r="F5" i="20"/>
  <c r="B16" i="14"/>
  <c r="L5" i="20"/>
  <c r="B12" i="14"/>
  <c r="H5" i="20"/>
  <c r="M5" i="20"/>
  <c r="B17" i="14"/>
  <c r="B7" i="14"/>
  <c r="C5" i="20"/>
  <c r="B6" i="14"/>
  <c r="B5" i="20"/>
  <c r="U50" i="26"/>
  <c r="K23" i="29"/>
  <c r="L23" i="29"/>
  <c r="F18" i="29"/>
  <c r="G18" i="29"/>
  <c r="L24" i="29"/>
  <c r="M24" i="29"/>
  <c r="H20" i="29"/>
  <c r="I20" i="29"/>
  <c r="H19" i="29"/>
  <c r="G19" i="29"/>
  <c r="AB57" i="29"/>
  <c r="AB10" i="29"/>
  <c r="N25" i="29"/>
  <c r="M25" i="29"/>
  <c r="S32" i="26"/>
  <c r="O26" i="29"/>
  <c r="N26" i="29"/>
  <c r="O27" i="29"/>
  <c r="K22" i="29"/>
  <c r="J22" i="29"/>
  <c r="I21" i="29"/>
  <c r="J21" i="29"/>
  <c r="AE13" i="25"/>
  <c r="Q13" i="25"/>
  <c r="G15" i="24"/>
  <c r="G14" i="24"/>
  <c r="P15" i="24"/>
  <c r="P14" i="24"/>
  <c r="V19" i="24"/>
  <c r="X54" i="26" s="1"/>
  <c r="X53" i="26" s="1"/>
  <c r="V18" i="24"/>
  <c r="X51" i="26" s="1"/>
  <c r="X50" i="26" s="1"/>
  <c r="X19" i="24"/>
  <c r="Z54" i="26" s="1"/>
  <c r="Z53" i="26" s="1"/>
  <c r="X18" i="24"/>
  <c r="Z51" i="26" s="1"/>
  <c r="Z50" i="26" s="1"/>
  <c r="AC15" i="24"/>
  <c r="AC14" i="24"/>
  <c r="E19" i="24"/>
  <c r="G54" i="26" s="1"/>
  <c r="G53" i="26" s="1"/>
  <c r="E18" i="24"/>
  <c r="I15" i="24"/>
  <c r="I14" i="24"/>
  <c r="W17" i="24"/>
  <c r="P19" i="24"/>
  <c r="R54" i="26" s="1"/>
  <c r="R53" i="26" s="1"/>
  <c r="P18" i="24"/>
  <c r="R51" i="26" s="1"/>
  <c r="R50" i="26" s="1"/>
  <c r="H15" i="24"/>
  <c r="H56" i="29" s="1"/>
  <c r="H58" i="29" s="1"/>
  <c r="E15" i="24"/>
  <c r="E56" i="29" s="1"/>
  <c r="E58" i="29" s="1"/>
  <c r="Y19" i="24"/>
  <c r="AA54" i="26" s="1"/>
  <c r="AA53" i="26" s="1"/>
  <c r="AA49" i="26" s="1"/>
  <c r="M23" i="49" s="1"/>
  <c r="W19" i="24"/>
  <c r="Y54" i="26" s="1"/>
  <c r="Y53" i="26" s="1"/>
  <c r="Y49" i="26" s="1"/>
  <c r="K23" i="49" s="1"/>
  <c r="K15" i="24"/>
  <c r="K56" i="29" s="1"/>
  <c r="K58" i="29" s="1"/>
  <c r="O15" i="24"/>
  <c r="O56" i="29" s="1"/>
  <c r="O58" i="29" s="1"/>
  <c r="M19" i="24"/>
  <c r="O54" i="26" s="1"/>
  <c r="O53" i="26" s="1"/>
  <c r="AA19" i="24"/>
  <c r="AC54" i="26" s="1"/>
  <c r="AC53" i="26" s="1"/>
  <c r="AC49" i="26" s="1"/>
  <c r="O23" i="49" s="1"/>
  <c r="AB15" i="24"/>
  <c r="Z33" i="29" s="1"/>
  <c r="Z51" i="29" s="1"/>
  <c r="K19" i="24"/>
  <c r="M54" i="26" s="1"/>
  <c r="M53" i="26" s="1"/>
  <c r="J15" i="24"/>
  <c r="K33" i="29" s="1"/>
  <c r="K46" i="29" s="1"/>
  <c r="M15" i="24"/>
  <c r="N33" i="29" s="1"/>
  <c r="N49" i="29" s="1"/>
  <c r="N15" i="24"/>
  <c r="N56" i="29" s="1"/>
  <c r="N58" i="29" s="1"/>
  <c r="AD15" i="24"/>
  <c r="AB33" i="29" s="1"/>
  <c r="Z15" i="24"/>
  <c r="X56" i="29" s="1"/>
  <c r="X58" i="29" s="1"/>
  <c r="Y15" i="24"/>
  <c r="W56" i="29" s="1"/>
  <c r="W58" i="29" s="1"/>
  <c r="AC19" i="24"/>
  <c r="AE54" i="26" s="1"/>
  <c r="AE53" i="26" s="1"/>
  <c r="AE49" i="26" s="1"/>
  <c r="Q23" i="49" s="1"/>
  <c r="I17" i="24"/>
  <c r="I19" i="24"/>
  <c r="K54" i="26" s="1"/>
  <c r="O19" i="24"/>
  <c r="Q54" i="26" s="1"/>
  <c r="Q53" i="26" s="1"/>
  <c r="AD19" i="24"/>
  <c r="AF54" i="26" s="1"/>
  <c r="AF53" i="26" s="1"/>
  <c r="AF49" i="26" s="1"/>
  <c r="R23" i="49" s="1"/>
  <c r="G19" i="24"/>
  <c r="T19" i="24"/>
  <c r="V54" i="26" s="1"/>
  <c r="N19" i="24"/>
  <c r="P54" i="26" s="1"/>
  <c r="P53" i="26" s="1"/>
  <c r="F15" i="24"/>
  <c r="G33" i="29" s="1"/>
  <c r="G42" i="29" s="1"/>
  <c r="Z19" i="24"/>
  <c r="AB54" i="26" s="1"/>
  <c r="AB53" i="26" s="1"/>
  <c r="AB49" i="26" s="1"/>
  <c r="N23" i="49" s="1"/>
  <c r="S15" i="24"/>
  <c r="Q56" i="29" s="1"/>
  <c r="Q58" i="29" s="1"/>
  <c r="AB19" i="24"/>
  <c r="AD54" i="26" s="1"/>
  <c r="AD53" i="26" s="1"/>
  <c r="AD49" i="26" s="1"/>
  <c r="P23" i="49" s="1"/>
  <c r="V15" i="24"/>
  <c r="T33" i="29" s="1"/>
  <c r="T51" i="29" s="1"/>
  <c r="U19" i="24"/>
  <c r="W54" i="26" s="1"/>
  <c r="H17" i="24"/>
  <c r="H19" i="24"/>
  <c r="J54" i="26" s="1"/>
  <c r="J53" i="26" s="1"/>
  <c r="T15" i="24"/>
  <c r="R33" i="29" s="1"/>
  <c r="R51" i="29" s="1"/>
  <c r="L19" i="24"/>
  <c r="N54" i="26" s="1"/>
  <c r="N53" i="26" s="1"/>
  <c r="S19" i="24"/>
  <c r="U54" i="26" s="1"/>
  <c r="U53" i="26" s="1"/>
  <c r="L15" i="24"/>
  <c r="M33" i="29" s="1"/>
  <c r="M48" i="29" s="1"/>
  <c r="F19" i="24"/>
  <c r="H54" i="26" s="1"/>
  <c r="H53" i="26" s="1"/>
  <c r="J19" i="24"/>
  <c r="L54" i="26" s="1"/>
  <c r="L53" i="26" s="1"/>
  <c r="AA15" i="24"/>
  <c r="Y33" i="29" s="1"/>
  <c r="Y51" i="29" s="1"/>
  <c r="X15" i="24"/>
  <c r="V33" i="29" s="1"/>
  <c r="V51" i="29" s="1"/>
  <c r="W13" i="24"/>
  <c r="W15" i="24"/>
  <c r="U33" i="29" s="1"/>
  <c r="U51" i="29" s="1"/>
  <c r="U13" i="24"/>
  <c r="U15" i="24"/>
  <c r="S33" i="29" s="1"/>
  <c r="S51" i="29" s="1"/>
  <c r="X17" i="24"/>
  <c r="I13" i="24"/>
  <c r="P17" i="24"/>
  <c r="Y17" i="24"/>
  <c r="O13" i="24"/>
  <c r="H13" i="24"/>
  <c r="K13" i="24"/>
  <c r="M17" i="24"/>
  <c r="AA17" i="24"/>
  <c r="AB13" i="24"/>
  <c r="E17" i="24"/>
  <c r="O17" i="24"/>
  <c r="AD17" i="24"/>
  <c r="K17" i="24"/>
  <c r="L17" i="24"/>
  <c r="T17" i="24"/>
  <c r="S17" i="24"/>
  <c r="V17" i="24"/>
  <c r="T13" i="24"/>
  <c r="J13" i="24"/>
  <c r="M13" i="24"/>
  <c r="N13" i="24"/>
  <c r="AD13" i="24"/>
  <c r="Y13" i="24"/>
  <c r="AC17" i="24"/>
  <c r="N17" i="24"/>
  <c r="F13" i="24"/>
  <c r="Z17" i="24"/>
  <c r="S13" i="24"/>
  <c r="AB17" i="24"/>
  <c r="V13" i="24"/>
  <c r="U17" i="24"/>
  <c r="E13" i="24"/>
  <c r="G13" i="24"/>
  <c r="P13" i="24"/>
  <c r="G17" i="24"/>
  <c r="Z13" i="24"/>
  <c r="L13" i="24"/>
  <c r="F17" i="24"/>
  <c r="J17" i="24"/>
  <c r="AC13" i="24"/>
  <c r="AA13" i="24"/>
  <c r="X13" i="24"/>
  <c r="F17" i="25"/>
  <c r="H78" i="26" s="1"/>
  <c r="AA72" i="26" l="1"/>
  <c r="Y72" i="26"/>
  <c r="AD72" i="26"/>
  <c r="AB72" i="26"/>
  <c r="AC72" i="26"/>
  <c r="AE72" i="26"/>
  <c r="AF72" i="26"/>
  <c r="S9" i="14"/>
  <c r="H57" i="14"/>
  <c r="H45" i="14" s="1"/>
  <c r="H43" i="14"/>
  <c r="G57" i="14"/>
  <c r="G45" i="14" s="1"/>
  <c r="G43" i="14"/>
  <c r="AB28" i="29"/>
  <c r="AE27" i="29"/>
  <c r="AE30" i="29" s="1"/>
  <c r="AB51" i="29"/>
  <c r="AE50" i="29"/>
  <c r="P74" i="29"/>
  <c r="Q73" i="29"/>
  <c r="P49" i="29"/>
  <c r="O49" i="29"/>
  <c r="AA49" i="29"/>
  <c r="Z50" i="29"/>
  <c r="AA73" i="29"/>
  <c r="Z74" i="29"/>
  <c r="R73" i="29"/>
  <c r="Q74" i="29"/>
  <c r="T50" i="29"/>
  <c r="U49" i="29"/>
  <c r="L46" i="29"/>
  <c r="M46" i="29"/>
  <c r="F30" i="29"/>
  <c r="H65" i="29"/>
  <c r="G65" i="29"/>
  <c r="G78" i="29" s="1"/>
  <c r="H42" i="29"/>
  <c r="I42" i="29"/>
  <c r="AA50" i="29"/>
  <c r="AB49" i="29"/>
  <c r="J68" i="29"/>
  <c r="K68" i="29"/>
  <c r="V49" i="29"/>
  <c r="U50" i="29"/>
  <c r="N48" i="29"/>
  <c r="O48" i="29"/>
  <c r="T73" i="29"/>
  <c r="S74" i="29"/>
  <c r="V50" i="29"/>
  <c r="W49" i="29"/>
  <c r="T49" i="29"/>
  <c r="S50" i="29"/>
  <c r="W50" i="29"/>
  <c r="X49" i="29"/>
  <c r="Z73" i="29"/>
  <c r="Y74" i="29"/>
  <c r="M71" i="29"/>
  <c r="N71" i="29"/>
  <c r="W53" i="26"/>
  <c r="X49" i="26"/>
  <c r="Q33" i="29"/>
  <c r="Q51" i="29" s="1"/>
  <c r="Z56" i="29"/>
  <c r="Z58" i="29" s="1"/>
  <c r="I33" i="29"/>
  <c r="I44" i="29" s="1"/>
  <c r="AB56" i="29"/>
  <c r="AB58" i="29" s="1"/>
  <c r="R56" i="29"/>
  <c r="R58" i="29" s="1"/>
  <c r="P56" i="29"/>
  <c r="P58" i="29" s="1"/>
  <c r="O49" i="26"/>
  <c r="L49" i="26"/>
  <c r="H49" i="26"/>
  <c r="P33" i="29"/>
  <c r="P51" i="29" s="1"/>
  <c r="M56" i="29"/>
  <c r="M58" i="29" s="1"/>
  <c r="F56" i="29"/>
  <c r="F58" i="29" s="1"/>
  <c r="J49" i="26"/>
  <c r="U56" i="29"/>
  <c r="U58" i="29" s="1"/>
  <c r="P49" i="26"/>
  <c r="Q49" i="26"/>
  <c r="N49" i="26"/>
  <c r="M49" i="26"/>
  <c r="F33" i="29"/>
  <c r="F41" i="29" s="1"/>
  <c r="E33" i="29"/>
  <c r="E40" i="29" s="1"/>
  <c r="L56" i="29"/>
  <c r="L58" i="29" s="1"/>
  <c r="N5" i="20"/>
  <c r="S20" i="14"/>
  <c r="V56" i="29"/>
  <c r="V58" i="29" s="1"/>
  <c r="AG54" i="26"/>
  <c r="V53" i="26"/>
  <c r="L33" i="29"/>
  <c r="L47" i="29" s="1"/>
  <c r="S56" i="29"/>
  <c r="S58" i="29" s="1"/>
  <c r="T56" i="29"/>
  <c r="T58" i="29" s="1"/>
  <c r="Z49" i="26"/>
  <c r="AE14" i="24"/>
  <c r="AA33" i="29"/>
  <c r="AA56" i="29"/>
  <c r="AA58" i="29" s="1"/>
  <c r="O33" i="29"/>
  <c r="O50" i="29" s="1"/>
  <c r="AG50" i="26"/>
  <c r="U49" i="26"/>
  <c r="X33" i="29"/>
  <c r="X51" i="29" s="1"/>
  <c r="J56" i="29"/>
  <c r="J58" i="29" s="1"/>
  <c r="W33" i="29"/>
  <c r="W51" i="29" s="1"/>
  <c r="Y56" i="29"/>
  <c r="Y58" i="29" s="1"/>
  <c r="H33" i="29"/>
  <c r="H43" i="29" s="1"/>
  <c r="G56" i="29"/>
  <c r="G58" i="29" s="1"/>
  <c r="J33" i="29"/>
  <c r="J45" i="29" s="1"/>
  <c r="I56" i="29"/>
  <c r="I58" i="29" s="1"/>
  <c r="AG51" i="26"/>
  <c r="K30" i="29"/>
  <c r="M30" i="29"/>
  <c r="H30" i="29"/>
  <c r="I30" i="29"/>
  <c r="G30" i="29"/>
  <c r="L30" i="29"/>
  <c r="Q30" i="29"/>
  <c r="O30" i="29"/>
  <c r="N30" i="29"/>
  <c r="P30" i="29"/>
  <c r="J30" i="29"/>
  <c r="Q14" i="24"/>
  <c r="R49" i="26"/>
  <c r="G51" i="26"/>
  <c r="Q18" i="24"/>
  <c r="AE18" i="24"/>
  <c r="Q19" i="24"/>
  <c r="I54" i="26"/>
  <c r="I53" i="26" s="1"/>
  <c r="AE15" i="24"/>
  <c r="K53" i="26"/>
  <c r="Q15" i="24"/>
  <c r="AE19" i="24"/>
  <c r="Q17" i="24"/>
  <c r="Q13" i="24"/>
  <c r="AE13" i="24"/>
  <c r="AE17" i="24"/>
  <c r="F15" i="25"/>
  <c r="N23" i="47" l="1"/>
  <c r="N72" i="26"/>
  <c r="H23" i="47"/>
  <c r="H72" i="26"/>
  <c r="Q23" i="47"/>
  <c r="Q72" i="26"/>
  <c r="L23" i="47"/>
  <c r="L72" i="26"/>
  <c r="J23" i="49"/>
  <c r="X72" i="26"/>
  <c r="P23" i="47"/>
  <c r="P72" i="26"/>
  <c r="O23" i="47"/>
  <c r="O72" i="26"/>
  <c r="J23" i="47"/>
  <c r="J72" i="26"/>
  <c r="G23" i="49"/>
  <c r="U72" i="26"/>
  <c r="L23" i="49"/>
  <c r="Z72" i="26"/>
  <c r="R23" i="47"/>
  <c r="R72" i="26"/>
  <c r="M23" i="47"/>
  <c r="M72" i="26"/>
  <c r="C12" i="20"/>
  <c r="B12" i="20"/>
  <c r="S7" i="14"/>
  <c r="AE33" i="29"/>
  <c r="AE51" i="29" s="1"/>
  <c r="AG50" i="29" s="1"/>
  <c r="AE56" i="29"/>
  <c r="AE58" i="29" s="1"/>
  <c r="AE76" i="29" s="1"/>
  <c r="AG75" i="29" s="1"/>
  <c r="AB74" i="29"/>
  <c r="AE73" i="29"/>
  <c r="AE74" i="29"/>
  <c r="AB50" i="29"/>
  <c r="AA51" i="29"/>
  <c r="H66" i="29"/>
  <c r="H78" i="29" s="1"/>
  <c r="I66" i="29"/>
  <c r="Z49" i="29"/>
  <c r="Y50" i="29"/>
  <c r="H41" i="29"/>
  <c r="G41" i="29"/>
  <c r="N47" i="29"/>
  <c r="M47" i="29"/>
  <c r="S49" i="29"/>
  <c r="R50" i="29"/>
  <c r="J67" i="29"/>
  <c r="J78" i="29" s="1"/>
  <c r="I67" i="29"/>
  <c r="Q49" i="29"/>
  <c r="P50" i="29"/>
  <c r="S73" i="29"/>
  <c r="R74" i="29"/>
  <c r="AA74" i="29"/>
  <c r="AB73" i="29"/>
  <c r="O73" i="29"/>
  <c r="P73" i="29"/>
  <c r="P78" i="29" s="1"/>
  <c r="X50" i="29"/>
  <c r="Y49" i="29"/>
  <c r="F40" i="29"/>
  <c r="G40" i="29"/>
  <c r="R49" i="29"/>
  <c r="Q50" i="29"/>
  <c r="U73" i="29"/>
  <c r="T74" i="29"/>
  <c r="L70" i="29"/>
  <c r="M70" i="29"/>
  <c r="M78" i="29" s="1"/>
  <c r="X74" i="29"/>
  <c r="Y73" i="29"/>
  <c r="W73" i="29"/>
  <c r="V74" i="29"/>
  <c r="K44" i="29"/>
  <c r="J44" i="29"/>
  <c r="L69" i="29"/>
  <c r="K69" i="29"/>
  <c r="K78" i="29" s="1"/>
  <c r="V73" i="29"/>
  <c r="U74" i="29"/>
  <c r="X73" i="29"/>
  <c r="W74" i="29"/>
  <c r="J43" i="29"/>
  <c r="I43" i="29"/>
  <c r="O72" i="29"/>
  <c r="N72" i="29"/>
  <c r="N78" i="29" s="1"/>
  <c r="K45" i="29"/>
  <c r="L45" i="29"/>
  <c r="W49" i="26"/>
  <c r="I49" i="26"/>
  <c r="K49" i="26"/>
  <c r="AG53" i="26"/>
  <c r="V49" i="26"/>
  <c r="Q78" i="29"/>
  <c r="R30" i="29"/>
  <c r="G50" i="26"/>
  <c r="S51" i="26"/>
  <c r="S53" i="26"/>
  <c r="S54" i="26"/>
  <c r="H23" i="49" l="1"/>
  <c r="V72" i="26"/>
  <c r="I23" i="49"/>
  <c r="W72" i="26"/>
  <c r="K23" i="47"/>
  <c r="K72" i="26"/>
  <c r="I23" i="47"/>
  <c r="I72" i="26"/>
  <c r="I60" i="14"/>
  <c r="I48" i="14" s="1"/>
  <c r="AE78" i="29"/>
  <c r="AG56" i="29"/>
  <c r="AG58" i="29" s="1"/>
  <c r="AG76" i="29" s="1"/>
  <c r="AI75" i="29" s="1"/>
  <c r="AG33" i="29"/>
  <c r="AG51" i="29" s="1"/>
  <c r="AI50" i="29" s="1"/>
  <c r="W78" i="29"/>
  <c r="AE53" i="29"/>
  <c r="Z78" i="29"/>
  <c r="X78" i="29"/>
  <c r="T78" i="29"/>
  <c r="U78" i="29"/>
  <c r="Y78" i="29"/>
  <c r="V78" i="29"/>
  <c r="R78" i="29"/>
  <c r="AB78" i="29"/>
  <c r="AA78" i="29"/>
  <c r="I78" i="29"/>
  <c r="S78" i="29"/>
  <c r="O78" i="29"/>
  <c r="AG49" i="26"/>
  <c r="P38" i="17"/>
  <c r="L78" i="29"/>
  <c r="S50" i="26"/>
  <c r="G49" i="26"/>
  <c r="G17" i="25"/>
  <c r="I78" i="26" s="1"/>
  <c r="H60" i="14" l="1"/>
  <c r="H48" i="14" s="1"/>
  <c r="AG72" i="26"/>
  <c r="G23" i="47"/>
  <c r="G72" i="26"/>
  <c r="N38" i="17"/>
  <c r="I38" i="17"/>
  <c r="F38" i="17"/>
  <c r="O38" i="17"/>
  <c r="D38" i="17"/>
  <c r="E38" i="17"/>
  <c r="K38" i="17"/>
  <c r="J38" i="17"/>
  <c r="H38" i="17"/>
  <c r="M38" i="17"/>
  <c r="L38" i="17"/>
  <c r="G38" i="17"/>
  <c r="J60" i="14"/>
  <c r="J48" i="14" s="1"/>
  <c r="R23" i="14"/>
  <c r="R10" i="14" s="1"/>
  <c r="AG53" i="29"/>
  <c r="AI56" i="29"/>
  <c r="AI58" i="29" s="1"/>
  <c r="AI76" i="29" s="1"/>
  <c r="AI78" i="29" s="1"/>
  <c r="AI33" i="29"/>
  <c r="AI51" i="29" s="1"/>
  <c r="AI53" i="29" s="1"/>
  <c r="AG78" i="29"/>
  <c r="T30" i="29"/>
  <c r="S30" i="29"/>
  <c r="S49" i="26"/>
  <c r="S72" i="26" s="1"/>
  <c r="G15" i="25"/>
  <c r="O23" i="14" l="1"/>
  <c r="O10" i="14" s="1"/>
  <c r="L23" i="14"/>
  <c r="L10" i="14" s="1"/>
  <c r="P23" i="14"/>
  <c r="P10" i="14" s="1"/>
  <c r="Q23" i="14"/>
  <c r="Q10" i="14" s="1"/>
  <c r="G23" i="14"/>
  <c r="G10" i="14" s="1"/>
  <c r="K60" i="14"/>
  <c r="K48" i="14" s="1"/>
  <c r="K23" i="14"/>
  <c r="K10" i="14" s="1"/>
  <c r="H23" i="14"/>
  <c r="H10" i="14" s="1"/>
  <c r="I23" i="14"/>
  <c r="I10" i="14" s="1"/>
  <c r="M23" i="14"/>
  <c r="M10" i="14" s="1"/>
  <c r="N23" i="14"/>
  <c r="N10" i="14" s="1"/>
  <c r="G60" i="14"/>
  <c r="G48" i="14" s="1"/>
  <c r="S23" i="14"/>
  <c r="J23" i="14"/>
  <c r="J10" i="14" s="1"/>
  <c r="P43" i="17" l="1"/>
  <c r="S10" i="14"/>
  <c r="H17" i="25"/>
  <c r="J78" i="26" s="1"/>
  <c r="H43" i="17" l="1"/>
  <c r="H39" i="17" s="1"/>
  <c r="M43" i="17"/>
  <c r="M39" i="17" s="1"/>
  <c r="D43" i="17"/>
  <c r="D39" i="17" s="1"/>
  <c r="F43" i="17"/>
  <c r="F39" i="17" s="1"/>
  <c r="J43" i="17"/>
  <c r="J39" i="17" s="1"/>
  <c r="K43" i="17"/>
  <c r="K39" i="17" s="1"/>
  <c r="N43" i="17"/>
  <c r="N39" i="17" s="1"/>
  <c r="I43" i="17"/>
  <c r="I39" i="17" s="1"/>
  <c r="P42" i="17"/>
  <c r="G43" i="17"/>
  <c r="G39" i="17" s="1"/>
  <c r="E43" i="17"/>
  <c r="E39" i="17" s="1"/>
  <c r="L43" i="17"/>
  <c r="L39" i="17" s="1"/>
  <c r="O43" i="17"/>
  <c r="O39" i="17" s="1"/>
  <c r="P39" i="17"/>
  <c r="U30" i="29"/>
  <c r="H15" i="25"/>
  <c r="E26" i="12" l="1"/>
  <c r="D63" i="17"/>
  <c r="F26" i="12"/>
  <c r="V30" i="29"/>
  <c r="E50" i="12" l="1"/>
  <c r="G26" i="12"/>
  <c r="W30" i="29"/>
  <c r="I17" i="25"/>
  <c r="K78" i="26" s="1"/>
  <c r="H26" i="12" l="1"/>
  <c r="Y30" i="29"/>
  <c r="X30" i="29"/>
  <c r="I15" i="25"/>
  <c r="I26" i="12" l="1"/>
  <c r="J26" i="12" l="1"/>
  <c r="Z30" i="29"/>
  <c r="J17" i="25"/>
  <c r="L78" i="26" s="1"/>
  <c r="K26" i="12" l="1"/>
  <c r="AB30" i="29"/>
  <c r="AA30" i="29"/>
  <c r="J15" i="25"/>
  <c r="L26" i="12" l="1"/>
  <c r="M26" i="12" l="1"/>
  <c r="K17" i="25"/>
  <c r="M78" i="26" s="1"/>
  <c r="N26" i="12" l="1"/>
  <c r="D55" i="17"/>
  <c r="D47" i="17" s="1"/>
  <c r="K15" i="25"/>
  <c r="E42" i="12" l="1"/>
  <c r="E34" i="12" s="1"/>
  <c r="O26" i="12"/>
  <c r="L17" i="25" l="1"/>
  <c r="N78" i="26" s="1"/>
  <c r="P26" i="12" l="1"/>
  <c r="L15" i="25"/>
  <c r="F50" i="12" l="1"/>
  <c r="Q26" i="12"/>
  <c r="M17" i="25"/>
  <c r="O78" i="26" s="1"/>
  <c r="M15" i="25" l="1"/>
  <c r="N17" i="25" l="1"/>
  <c r="P78" i="26" s="1"/>
  <c r="N15" i="25" l="1"/>
  <c r="D7" i="17" l="1"/>
  <c r="F55" i="17" l="1"/>
  <c r="F47" i="17" s="1"/>
  <c r="E55" i="17"/>
  <c r="E47" i="17" s="1"/>
  <c r="O17" i="25"/>
  <c r="Q78" i="26" s="1"/>
  <c r="G42" i="12" l="1"/>
  <c r="G34" i="12" s="1"/>
  <c r="D6" i="17"/>
  <c r="O15" i="25"/>
  <c r="P18" i="12" l="1"/>
  <c r="P10" i="12" s="1"/>
  <c r="Q18" i="12"/>
  <c r="Q10" i="12" s="1"/>
  <c r="F42" i="12"/>
  <c r="F34" i="12" s="1"/>
  <c r="G55" i="17"/>
  <c r="G47" i="17" s="1"/>
  <c r="E18" i="12"/>
  <c r="E10" i="12" s="1"/>
  <c r="F18" i="12"/>
  <c r="F10" i="12" s="1"/>
  <c r="G18" i="12"/>
  <c r="G10" i="12" s="1"/>
  <c r="I18" i="12"/>
  <c r="I10" i="12" s="1"/>
  <c r="H18" i="12"/>
  <c r="H10" i="12" s="1"/>
  <c r="J18" i="12"/>
  <c r="J10" i="12" s="1"/>
  <c r="K18" i="12"/>
  <c r="K10" i="12" s="1"/>
  <c r="L18" i="12"/>
  <c r="L10" i="12" s="1"/>
  <c r="M18" i="12"/>
  <c r="M10" i="12" s="1"/>
  <c r="N18" i="12"/>
  <c r="N10" i="12" s="1"/>
  <c r="O18" i="12"/>
  <c r="O10" i="12" s="1"/>
  <c r="I42" i="12" l="1"/>
  <c r="I34" i="12" s="1"/>
  <c r="H42" i="12"/>
  <c r="H34" i="12" s="1"/>
  <c r="P17" i="25"/>
  <c r="H55" i="17" l="1"/>
  <c r="H47" i="17" s="1"/>
  <c r="P30" i="17"/>
  <c r="L30" i="17" s="1"/>
  <c r="L22" i="17" s="1"/>
  <c r="Q17" i="25"/>
  <c r="R78" i="26"/>
  <c r="S78" i="26" s="1"/>
  <c r="P15" i="25"/>
  <c r="I30" i="17" l="1"/>
  <c r="I22" i="17" s="1"/>
  <c r="K30" i="17"/>
  <c r="K22" i="17" s="1"/>
  <c r="J30" i="17"/>
  <c r="J22" i="17" s="1"/>
  <c r="H30" i="17"/>
  <c r="H22" i="17" s="1"/>
  <c r="F30" i="17"/>
  <c r="F22" i="17" s="1"/>
  <c r="D30" i="17"/>
  <c r="D22" i="17" s="1"/>
  <c r="M30" i="17"/>
  <c r="M22" i="17" s="1"/>
  <c r="G30" i="17"/>
  <c r="G22" i="17" s="1"/>
  <c r="O30" i="17"/>
  <c r="O22" i="17" s="1"/>
  <c r="E30" i="17"/>
  <c r="E22" i="17" s="1"/>
  <c r="P22" i="17"/>
  <c r="N30" i="17"/>
  <c r="N22" i="17" s="1"/>
  <c r="Q15" i="25"/>
  <c r="S17" i="25" l="1"/>
  <c r="U78" i="26" s="1"/>
  <c r="S15" i="25" l="1"/>
  <c r="T17" i="25" l="1"/>
  <c r="V78" i="26" s="1"/>
  <c r="T15" i="25" l="1"/>
  <c r="U17" i="25" l="1"/>
  <c r="W78" i="26" l="1"/>
  <c r="U15" i="25"/>
  <c r="V17" i="25" l="1"/>
  <c r="X78" i="26" l="1"/>
  <c r="V15" i="25"/>
  <c r="W17" i="25" l="1"/>
  <c r="Y78" i="26" l="1"/>
  <c r="W15" i="25"/>
  <c r="X17" i="25" l="1"/>
  <c r="Z78" i="26" l="1"/>
  <c r="X15" i="25"/>
  <c r="Y17" i="25" l="1"/>
  <c r="AA78" i="26" l="1"/>
  <c r="Y15" i="25"/>
  <c r="Z17" i="25" l="1"/>
  <c r="AB78" i="26" l="1"/>
  <c r="Z15" i="25"/>
  <c r="AA17" i="25" l="1"/>
  <c r="AC78" i="26" l="1"/>
  <c r="AA15" i="25"/>
  <c r="AB17" i="25" l="1"/>
  <c r="AD78" i="26" s="1"/>
  <c r="AB15" i="25" l="1"/>
  <c r="AC17" i="25" l="1"/>
  <c r="AE78" i="26" s="1"/>
  <c r="AC15" i="25" l="1"/>
  <c r="AD17" i="25" l="1"/>
  <c r="AF78" i="26" s="1"/>
  <c r="AG78" i="26" s="1"/>
  <c r="AD15" i="25"/>
  <c r="AE15" i="25" s="1"/>
  <c r="AE17" i="25" l="1"/>
  <c r="E53" i="29"/>
  <c r="R53" i="29"/>
  <c r="S53" i="29"/>
  <c r="T53" i="29"/>
  <c r="U53" i="29"/>
  <c r="V53" i="29"/>
  <c r="W53" i="29"/>
  <c r="X53" i="29"/>
  <c r="Y53" i="29"/>
  <c r="Z53" i="29"/>
  <c r="AA53" i="29"/>
  <c r="AB53" i="29"/>
  <c r="L53" i="29" l="1"/>
  <c r="P53" i="29"/>
  <c r="Q53" i="29"/>
  <c r="I53" i="29"/>
  <c r="O53" i="29"/>
  <c r="K53" i="29"/>
  <c r="G53" i="29"/>
  <c r="N53" i="29"/>
  <c r="J53" i="29"/>
  <c r="F53" i="29"/>
  <c r="M53" i="29"/>
  <c r="H53" i="29"/>
  <c r="D13" i="17" l="1"/>
  <c r="D18" i="17" l="1"/>
  <c r="H73" i="14"/>
  <c r="S37" i="14" l="1"/>
  <c r="G73" i="14"/>
  <c r="G74" i="14" l="1"/>
  <c r="G75" i="14" s="1"/>
  <c r="E48" i="12" l="1"/>
  <c r="D66" i="17" l="1"/>
  <c r="E49" i="12" l="1"/>
  <c r="E52" i="12"/>
  <c r="D65" i="17"/>
  <c r="E53" i="12" l="1"/>
  <c r="D68" i="17" l="1"/>
  <c r="D64" i="17" l="1"/>
  <c r="D67" i="17"/>
  <c r="F24" i="12"/>
  <c r="L24" i="12"/>
  <c r="H74" i="14" l="1"/>
  <c r="H75" i="14" s="1"/>
  <c r="S38" i="14"/>
  <c r="S39" i="14" s="1"/>
  <c r="N24" i="12"/>
  <c r="O24" i="12"/>
  <c r="M24" i="12"/>
  <c r="K24" i="12"/>
  <c r="G24" i="12"/>
  <c r="E24" i="12"/>
  <c r="J24" i="12"/>
  <c r="P24" i="12"/>
  <c r="H24" i="12"/>
  <c r="I24" i="12"/>
  <c r="F48" i="12" l="1"/>
  <c r="Q24" i="12"/>
  <c r="F49" i="12" l="1"/>
  <c r="E65" i="17"/>
  <c r="E67" i="17" s="1"/>
  <c r="O40" i="17"/>
  <c r="O42" i="17" s="1"/>
  <c r="G40" i="17"/>
  <c r="G42" i="17" s="1"/>
  <c r="F40" i="17"/>
  <c r="F42" i="17" s="1"/>
  <c r="I40" i="17"/>
  <c r="I42" i="17" s="1"/>
  <c r="H40" i="17"/>
  <c r="H42" i="17" s="1"/>
  <c r="J40" i="17"/>
  <c r="J42" i="17" s="1"/>
  <c r="M40" i="17"/>
  <c r="M42" i="17" s="1"/>
  <c r="L40" i="17"/>
  <c r="L42" i="17" s="1"/>
  <c r="D40" i="17"/>
  <c r="D42" i="17" s="1"/>
  <c r="E40" i="17"/>
  <c r="E42" i="17" s="1"/>
  <c r="N40" i="17"/>
  <c r="N42" i="17" s="1"/>
  <c r="K40" i="17"/>
  <c r="K42" i="17" s="1"/>
  <c r="H49" i="12" l="1"/>
  <c r="I49" i="12"/>
  <c r="G49" i="12" l="1"/>
  <c r="E25" i="12"/>
  <c r="G25" i="12"/>
  <c r="F25" i="12"/>
  <c r="H25" i="12"/>
  <c r="J25" i="12"/>
  <c r="I25" i="12"/>
  <c r="K25" i="12"/>
  <c r="L25" i="12"/>
  <c r="M25" i="12"/>
  <c r="N25" i="12"/>
  <c r="O25" i="12"/>
  <c r="P25" i="12"/>
  <c r="Q25" i="12"/>
  <c r="E43" i="12" l="1"/>
  <c r="E35" i="12" s="1"/>
  <c r="G52" i="12"/>
  <c r="H52" i="12"/>
  <c r="I52" i="12"/>
  <c r="P28" i="12" l="1"/>
  <c r="M28" i="12"/>
  <c r="G28" i="12"/>
  <c r="N28" i="12"/>
  <c r="E28" i="12"/>
  <c r="L28" i="12"/>
  <c r="K28" i="12"/>
  <c r="H28" i="12"/>
  <c r="F28" i="12"/>
  <c r="O28" i="12"/>
  <c r="J28" i="12"/>
  <c r="I28" i="12"/>
  <c r="F52" i="12"/>
  <c r="Q28" i="12" l="1"/>
  <c r="H53" i="12" l="1"/>
  <c r="F53" i="12"/>
  <c r="I29" i="12" l="1"/>
  <c r="H29" i="12"/>
  <c r="O29" i="12"/>
  <c r="G29" i="12"/>
  <c r="M29" i="12"/>
  <c r="E29" i="12"/>
  <c r="N29" i="12"/>
  <c r="F29" i="12"/>
  <c r="K29" i="12"/>
  <c r="Q29" i="12"/>
  <c r="L29" i="12"/>
  <c r="J29" i="12"/>
  <c r="G53" i="12"/>
  <c r="P29" i="12"/>
  <c r="I53" i="12" l="1"/>
  <c r="G16" i="17"/>
  <c r="E16" i="12" l="1"/>
  <c r="E8" i="12" s="1"/>
  <c r="Q20" i="12"/>
  <c r="Q12" i="12" s="1"/>
  <c r="H19" i="12"/>
  <c r="H11" i="12" s="1"/>
  <c r="E41" i="12"/>
  <c r="E33" i="12" s="1"/>
  <c r="N17" i="12"/>
  <c r="N9" i="12" s="1"/>
  <c r="K19" i="12"/>
  <c r="K11" i="12" s="1"/>
  <c r="F43" i="12"/>
  <c r="F35" i="12" s="1"/>
  <c r="E40" i="12"/>
  <c r="E32" i="12" s="1"/>
  <c r="Q16" i="12"/>
  <c r="Q8" i="12" s="1"/>
  <c r="G20" i="12"/>
  <c r="G12" i="12" s="1"/>
  <c r="Q19" i="12"/>
  <c r="Q11" i="12" s="1"/>
  <c r="L17" i="12"/>
  <c r="L9" i="12" s="1"/>
  <c r="N20" i="12"/>
  <c r="N12" i="12" s="1"/>
  <c r="L20" i="12"/>
  <c r="L12" i="12" s="1"/>
  <c r="J20" i="12"/>
  <c r="J12" i="12" s="1"/>
  <c r="G40" i="12"/>
  <c r="G32" i="12"/>
  <c r="H20" i="12"/>
  <c r="H12" i="12" s="1"/>
  <c r="P16" i="12"/>
  <c r="P8" i="12" s="1"/>
  <c r="I17" i="12"/>
  <c r="I9" i="12" s="1"/>
  <c r="H17" i="12"/>
  <c r="H9" i="12" s="1"/>
  <c r="L16" i="12"/>
  <c r="L8" i="12" s="1"/>
  <c r="J17" i="12"/>
  <c r="J9" i="12" s="1"/>
  <c r="O19" i="12"/>
  <c r="O11" i="12" s="1"/>
  <c r="G16" i="12"/>
  <c r="G8" i="12" s="1"/>
  <c r="K17" i="12"/>
  <c r="K9" i="12" s="1"/>
  <c r="P19" i="12"/>
  <c r="P11" i="12" s="1"/>
  <c r="G44" i="12"/>
  <c r="G36" i="12" s="1"/>
  <c r="I40" i="12"/>
  <c r="I32" i="12" s="1"/>
  <c r="H45" i="12"/>
  <c r="H37" i="12" s="1"/>
  <c r="E14" i="20" s="1"/>
  <c r="H40" i="12"/>
  <c r="H32" i="12"/>
  <c r="O17" i="12"/>
  <c r="O9" i="12" s="1"/>
  <c r="G43" i="12"/>
  <c r="G35" i="12" s="1"/>
  <c r="H16" i="12"/>
  <c r="H8" i="12" s="1"/>
  <c r="F41" i="12"/>
  <c r="F33" i="12" s="1"/>
  <c r="M16" i="12"/>
  <c r="M8" i="12" s="1"/>
  <c r="I16" i="12"/>
  <c r="I8" i="12" s="1"/>
  <c r="G41" i="12"/>
  <c r="G33" i="12" s="1"/>
  <c r="J19" i="12"/>
  <c r="J11" i="12" s="1"/>
  <c r="M19" i="12"/>
  <c r="M11" i="12" s="1"/>
  <c r="I41" i="12"/>
  <c r="I33" i="12"/>
  <c r="P17" i="12"/>
  <c r="P9" i="12" s="1"/>
  <c r="K16" i="12"/>
  <c r="K8" i="12" s="1"/>
  <c r="F16" i="12"/>
  <c r="F8" i="12" s="1"/>
  <c r="M20" i="12"/>
  <c r="M12" i="12" s="1"/>
  <c r="E44" i="12"/>
  <c r="E36" i="12" s="1"/>
  <c r="I43" i="12"/>
  <c r="I35" i="12" s="1"/>
  <c r="G45" i="12"/>
  <c r="G37" i="12" s="1"/>
  <c r="D14" i="20" s="1"/>
  <c r="J16" i="12"/>
  <c r="J8" i="12" s="1"/>
  <c r="M17" i="12"/>
  <c r="M9" i="12" s="1"/>
  <c r="F40" i="12"/>
  <c r="F32" i="12" s="1"/>
  <c r="H41" i="12"/>
  <c r="H33" i="12" s="1"/>
  <c r="I19" i="12"/>
  <c r="I11" i="12" s="1"/>
  <c r="E17" i="12"/>
  <c r="E9" i="12" s="1"/>
  <c r="I44" i="12"/>
  <c r="I36" i="12" s="1"/>
  <c r="N19" i="12"/>
  <c r="N11" i="12" s="1"/>
  <c r="O20" i="12"/>
  <c r="O12" i="12" s="1"/>
  <c r="E19" i="12"/>
  <c r="E11" i="12" s="1"/>
  <c r="F17" i="12"/>
  <c r="F9" i="12" s="1"/>
  <c r="K20" i="12"/>
  <c r="K12" i="12" s="1"/>
  <c r="G17" i="12"/>
  <c r="G9" i="12" s="1"/>
  <c r="N16" i="12"/>
  <c r="N8" i="12" s="1"/>
  <c r="F20" i="12"/>
  <c r="F12" i="12" s="1"/>
  <c r="L19" i="12"/>
  <c r="L11" i="12" s="1"/>
  <c r="F44" i="12"/>
  <c r="F36" i="12"/>
  <c r="H44" i="12"/>
  <c r="H36" i="12" s="1"/>
  <c r="I45" i="12"/>
  <c r="I37" i="12"/>
  <c r="F14" i="20" s="1"/>
  <c r="E20" i="12"/>
  <c r="E12" i="12" s="1"/>
  <c r="P20" i="12"/>
  <c r="P12" i="12" s="1"/>
  <c r="O16" i="12"/>
  <c r="O8" i="12" s="1"/>
  <c r="F19" i="12"/>
  <c r="F11" i="12" s="1"/>
  <c r="Q17" i="12"/>
  <c r="Q9" i="12" s="1"/>
  <c r="F45" i="12"/>
  <c r="F37" i="12" s="1"/>
  <c r="C14" i="20" s="1"/>
  <c r="E45" i="12"/>
  <c r="E37" i="12"/>
  <c r="B14" i="20" s="1"/>
  <c r="H43" i="12"/>
  <c r="H35" i="12" s="1"/>
  <c r="G19" i="12"/>
  <c r="G11" i="12" s="1"/>
  <c r="I20" i="12"/>
  <c r="I12" i="12" s="1"/>
  <c r="E21" i="12" l="1"/>
  <c r="F21" i="12" s="1"/>
  <c r="Q21" i="12"/>
  <c r="Q13" i="12" s="1"/>
  <c r="E13" i="12" l="1"/>
  <c r="B6" i="12" s="1"/>
  <c r="N7" i="20"/>
  <c r="S15" i="14"/>
  <c r="G21" i="12"/>
  <c r="F13" i="12"/>
  <c r="G15" i="14" l="1"/>
  <c r="B7" i="20"/>
  <c r="B7" i="12"/>
  <c r="H15" i="14"/>
  <c r="C7" i="20"/>
  <c r="H21" i="12"/>
  <c r="G13" i="12"/>
  <c r="D7" i="20" l="1"/>
  <c r="I15" i="14"/>
  <c r="B8" i="12"/>
  <c r="H13" i="12"/>
  <c r="I21" i="12"/>
  <c r="I13" i="12" l="1"/>
  <c r="J21" i="12"/>
  <c r="B9" i="12"/>
  <c r="J15" i="14"/>
  <c r="E7" i="20"/>
  <c r="K21" i="12" l="1"/>
  <c r="J13" i="12"/>
  <c r="K15" i="14"/>
  <c r="F7" i="20"/>
  <c r="B10" i="12"/>
  <c r="B11" i="12" l="1"/>
  <c r="L15" i="14"/>
  <c r="G7" i="20"/>
  <c r="K13" i="12"/>
  <c r="L21" i="12"/>
  <c r="M21" i="12" l="1"/>
  <c r="L13" i="12"/>
  <c r="B12" i="12"/>
  <c r="M15" i="14"/>
  <c r="H7" i="20"/>
  <c r="I7" i="20" l="1"/>
  <c r="N15" i="14"/>
  <c r="B13" i="12"/>
  <c r="N21" i="12"/>
  <c r="M13" i="12"/>
  <c r="N13" i="12" l="1"/>
  <c r="O21" i="12"/>
  <c r="B14" i="12"/>
  <c r="J7" i="20"/>
  <c r="O15" i="14"/>
  <c r="P21" i="12" l="1"/>
  <c r="P13" i="12" s="1"/>
  <c r="O13" i="12"/>
  <c r="K7" i="20"/>
  <c r="B15" i="12"/>
  <c r="P15" i="14"/>
  <c r="Q15" i="14" l="1"/>
  <c r="B16" i="12"/>
  <c r="L7" i="20"/>
  <c r="R15" i="14"/>
  <c r="B17" i="12"/>
  <c r="M7" i="20"/>
  <c r="I62" i="14"/>
  <c r="I50" i="14" s="1"/>
  <c r="K62" i="14"/>
  <c r="K50" i="14" s="1"/>
  <c r="K61" i="14"/>
  <c r="J61" i="14"/>
  <c r="J49" i="14" s="1"/>
  <c r="J62" i="14"/>
  <c r="J50" i="14" s="1"/>
  <c r="I61" i="14"/>
  <c r="I49" i="14" s="1"/>
  <c r="I63" i="14" l="1"/>
  <c r="I51" i="14" s="1"/>
  <c r="D13" i="20" s="1"/>
  <c r="J63" i="14"/>
  <c r="J51" i="14" s="1"/>
  <c r="E13" i="20" s="1"/>
  <c r="K63" i="14"/>
  <c r="K51" i="14" s="1"/>
  <c r="F13" i="20" s="1"/>
  <c r="K49" i="14"/>
  <c r="F49" i="17"/>
  <c r="G58" i="17"/>
  <c r="G50" i="17" s="1"/>
  <c r="F57" i="17"/>
  <c r="G57" i="17"/>
  <c r="G49" i="17" s="1"/>
  <c r="F58" i="17"/>
  <c r="F50" i="17" s="1"/>
  <c r="H58" i="17"/>
  <c r="H50" i="17" s="1"/>
  <c r="H57" i="17"/>
  <c r="H49" i="17" s="1"/>
  <c r="H60" i="17"/>
  <c r="G60" i="17"/>
  <c r="G56" i="17" s="1"/>
  <c r="G48" i="17" s="1"/>
  <c r="F60" i="17"/>
  <c r="F52" i="17" s="1"/>
  <c r="G59" i="17" l="1"/>
  <c r="G51" i="17" s="1"/>
  <c r="G52" i="17"/>
  <c r="F56" i="17"/>
  <c r="F48" i="17" s="1"/>
  <c r="F59" i="17"/>
  <c r="F51" i="17" s="1"/>
  <c r="H52" i="17"/>
  <c r="H59" i="17"/>
  <c r="H51" i="17" s="1"/>
  <c r="H56" i="17"/>
  <c r="H48" i="17" s="1"/>
  <c r="H77" i="26"/>
  <c r="H26" i="47" s="1"/>
  <c r="O77" i="26"/>
  <c r="O26" i="47" s="1"/>
  <c r="AC77" i="26"/>
  <c r="O26" i="49" s="1"/>
  <c r="R77" i="26"/>
  <c r="R26" i="47" s="1"/>
  <c r="Y77" i="26"/>
  <c r="K26" i="49" s="1"/>
  <c r="Z77" i="26"/>
  <c r="L26" i="49" s="1"/>
  <c r="I77" i="26"/>
  <c r="I26" i="47" s="1"/>
  <c r="K77" i="26"/>
  <c r="K26" i="47" s="1"/>
  <c r="J77" i="26"/>
  <c r="J26" i="47" s="1"/>
  <c r="AE77" i="26"/>
  <c r="Q26" i="49" s="1"/>
  <c r="P77" i="26"/>
  <c r="P26" i="47" s="1"/>
  <c r="Q77" i="26"/>
  <c r="Q26" i="47" s="1"/>
  <c r="AD77" i="26"/>
  <c r="P26" i="49" s="1"/>
  <c r="W77" i="26"/>
  <c r="I26" i="49" s="1"/>
  <c r="L77" i="26"/>
  <c r="L26" i="47" s="1"/>
  <c r="X77" i="26"/>
  <c r="J26" i="49" s="1"/>
  <c r="AA77" i="26"/>
  <c r="M26" i="49" s="1"/>
  <c r="N77" i="26"/>
  <c r="N26" i="47" s="1"/>
  <c r="V77" i="26"/>
  <c r="H26" i="49" s="1"/>
  <c r="AB77" i="26"/>
  <c r="N26" i="49" s="1"/>
  <c r="M77" i="26"/>
  <c r="M26" i="47" s="1"/>
  <c r="AF77" i="26"/>
  <c r="R26" i="49" s="1"/>
  <c r="G77" i="26"/>
  <c r="G26" i="47" s="1"/>
  <c r="U77" i="26"/>
  <c r="G26" i="49" s="1"/>
  <c r="S77" i="26" l="1"/>
  <c r="AG77" i="26"/>
  <c r="AE74" i="26"/>
  <c r="Q28" i="49" s="1"/>
  <c r="V74" i="26"/>
  <c r="H28" i="49" s="1"/>
  <c r="AC74" i="26"/>
  <c r="O28" i="49" s="1"/>
  <c r="Y74" i="26"/>
  <c r="K28" i="49" s="1"/>
  <c r="AD74" i="26"/>
  <c r="P28" i="49" s="1"/>
  <c r="Z74" i="26"/>
  <c r="L28" i="49" s="1"/>
  <c r="H74" i="26"/>
  <c r="H28" i="47" s="1"/>
  <c r="AB74" i="26"/>
  <c r="N28" i="49" s="1"/>
  <c r="AF74" i="26"/>
  <c r="R28" i="49" s="1"/>
  <c r="AA74" i="26"/>
  <c r="M28" i="49" s="1"/>
  <c r="O74" i="26"/>
  <c r="O28" i="47" s="1"/>
  <c r="P74" i="26"/>
  <c r="P28" i="47" s="1"/>
  <c r="Q74" i="26"/>
  <c r="Q28" i="47" s="1"/>
  <c r="N74" i="26"/>
  <c r="N28" i="47" s="1"/>
  <c r="X74" i="26"/>
  <c r="J28" i="49" s="1"/>
  <c r="R74" i="26"/>
  <c r="R28" i="47" s="1"/>
  <c r="J74" i="26"/>
  <c r="J28" i="47" s="1"/>
  <c r="W74" i="26"/>
  <c r="I28" i="49" s="1"/>
  <c r="M74" i="26"/>
  <c r="M28" i="47" s="1"/>
  <c r="K74" i="26"/>
  <c r="K28" i="47" s="1"/>
  <c r="L74" i="26"/>
  <c r="L28" i="47" s="1"/>
  <c r="U74" i="26"/>
  <c r="G28" i="49" s="1"/>
  <c r="I74" i="26"/>
  <c r="I28" i="47" s="1"/>
  <c r="G74" i="26"/>
  <c r="G28" i="47" s="1"/>
  <c r="Z81" i="26" l="1"/>
  <c r="L81" i="26"/>
  <c r="Y81" i="26"/>
  <c r="W10" i="27" s="1"/>
  <c r="N81" i="26"/>
  <c r="L10" i="27" s="1"/>
  <c r="L21" i="27" s="1"/>
  <c r="Q81" i="26"/>
  <c r="AD81" i="26"/>
  <c r="K24" i="14"/>
  <c r="K11" i="14" s="1"/>
  <c r="K81" i="26"/>
  <c r="I10" i="27" s="1"/>
  <c r="P81" i="26"/>
  <c r="M24" i="14"/>
  <c r="M11" i="14" s="1"/>
  <c r="M81" i="26"/>
  <c r="K10" i="27" s="1"/>
  <c r="O81" i="26"/>
  <c r="AC81" i="26"/>
  <c r="W81" i="26"/>
  <c r="AA81" i="26"/>
  <c r="V81" i="26"/>
  <c r="T10" i="27" s="1"/>
  <c r="AE81" i="26"/>
  <c r="AC10" i="27" s="1"/>
  <c r="U81" i="26"/>
  <c r="J81" i="26"/>
  <c r="AF81" i="26"/>
  <c r="AD10" i="27" s="1"/>
  <c r="AD14" i="27" s="1"/>
  <c r="G81" i="26"/>
  <c r="E10" i="27" s="1"/>
  <c r="R81" i="26"/>
  <c r="AB81" i="26"/>
  <c r="Z10" i="27" s="1"/>
  <c r="I81" i="26"/>
  <c r="X81" i="26"/>
  <c r="V10" i="27" s="1"/>
  <c r="H81" i="26"/>
  <c r="I24" i="14"/>
  <c r="I11" i="14" s="1"/>
  <c r="O24" i="14"/>
  <c r="O11" i="14" s="1"/>
  <c r="AG74" i="26"/>
  <c r="Q24" i="14"/>
  <c r="Q11" i="14" s="1"/>
  <c r="R24" i="14"/>
  <c r="R11" i="14" s="1"/>
  <c r="P24" i="14"/>
  <c r="J24" i="14"/>
  <c r="S74" i="26"/>
  <c r="S81" i="26" s="1"/>
  <c r="G24" i="14"/>
  <c r="N24" i="14"/>
  <c r="L24" i="14"/>
  <c r="H24" i="14"/>
  <c r="Y10" i="27" l="1"/>
  <c r="Y14" i="27" s="1"/>
  <c r="AB10" i="27"/>
  <c r="AB14" i="27" s="1"/>
  <c r="H10" i="27"/>
  <c r="H14" i="27" s="1"/>
  <c r="F10" i="27"/>
  <c r="F21" i="27" s="1"/>
  <c r="M10" i="27"/>
  <c r="M14" i="27" s="1"/>
  <c r="G10" i="27"/>
  <c r="G14" i="27" s="1"/>
  <c r="AA10" i="27"/>
  <c r="AA14" i="27" s="1"/>
  <c r="J10" i="27"/>
  <c r="J14" i="27" s="1"/>
  <c r="P10" i="27"/>
  <c r="P14" i="27" s="1"/>
  <c r="O10" i="27"/>
  <c r="O21" i="27" s="1"/>
  <c r="U10" i="27"/>
  <c r="U14" i="27" s="1"/>
  <c r="X10" i="27"/>
  <c r="X14" i="27" s="1"/>
  <c r="AD21" i="27"/>
  <c r="H61" i="14"/>
  <c r="H49" i="14" s="1"/>
  <c r="AG81" i="26"/>
  <c r="L14" i="27"/>
  <c r="H11" i="14"/>
  <c r="W21" i="27"/>
  <c r="W14" i="27"/>
  <c r="J11" i="14"/>
  <c r="E11" i="27"/>
  <c r="E21" i="27"/>
  <c r="E14" i="27"/>
  <c r="Z21" i="27"/>
  <c r="Z14" i="27"/>
  <c r="T14" i="27"/>
  <c r="T21" i="27"/>
  <c r="V21" i="27"/>
  <c r="V14" i="27"/>
  <c r="K14" i="27"/>
  <c r="K21" i="27"/>
  <c r="G61" i="14"/>
  <c r="S24" i="14"/>
  <c r="L11" i="14"/>
  <c r="I21" i="27"/>
  <c r="I14" i="27"/>
  <c r="AC14" i="27"/>
  <c r="AC21" i="27"/>
  <c r="N11" i="14"/>
  <c r="S10" i="27"/>
  <c r="P11" i="14"/>
  <c r="G11" i="14"/>
  <c r="N10" i="27"/>
  <c r="P21" i="27" l="1"/>
  <c r="AB21" i="27"/>
  <c r="Y21" i="27"/>
  <c r="U21" i="27"/>
  <c r="J21" i="27"/>
  <c r="H21" i="27"/>
  <c r="G21" i="27"/>
  <c r="X21" i="27"/>
  <c r="AA21" i="27"/>
  <c r="F11" i="27"/>
  <c r="G11" i="27" s="1"/>
  <c r="H11" i="27" s="1"/>
  <c r="I11" i="27" s="1"/>
  <c r="J11" i="27" s="1"/>
  <c r="K11" i="27" s="1"/>
  <c r="L11" i="27" s="1"/>
  <c r="M11" i="27" s="1"/>
  <c r="N11" i="27" s="1"/>
  <c r="O11" i="27" s="1"/>
  <c r="P11" i="27" s="1"/>
  <c r="Q11" i="27" s="1"/>
  <c r="O14" i="27"/>
  <c r="F14" i="27"/>
  <c r="M21" i="27"/>
  <c r="Q10" i="27"/>
  <c r="G49" i="14"/>
  <c r="S11" i="14"/>
  <c r="N14" i="27"/>
  <c r="N21" i="27"/>
  <c r="AE10" i="27"/>
  <c r="S21" i="27"/>
  <c r="S14" i="27"/>
  <c r="S11" i="27"/>
  <c r="T11" i="27" s="1"/>
  <c r="U11" i="27" s="1"/>
  <c r="V11" i="27" s="1"/>
  <c r="W11" i="27" s="1"/>
  <c r="X11" i="27" s="1"/>
  <c r="Y11" i="27" s="1"/>
  <c r="Z11" i="27" s="1"/>
  <c r="AA11" i="27" s="1"/>
  <c r="AB11" i="27" s="1"/>
  <c r="AC11" i="27" s="1"/>
  <c r="AD11" i="27" s="1"/>
  <c r="AE11" i="27" s="1"/>
  <c r="E15" i="27"/>
  <c r="E22" i="27"/>
  <c r="Q21" i="27" l="1"/>
  <c r="Q14" i="27"/>
  <c r="AE21" i="27"/>
  <c r="S22" i="27"/>
  <c r="E25" i="27"/>
  <c r="F22" i="27"/>
  <c r="E18" i="27"/>
  <c r="F15" i="27"/>
  <c r="S15" i="27"/>
  <c r="AE14" i="27"/>
  <c r="S18" i="27" l="1"/>
  <c r="T15" i="27"/>
  <c r="G15" i="27"/>
  <c r="F18" i="27"/>
  <c r="G89" i="26"/>
  <c r="F25" i="27"/>
  <c r="G22" i="27"/>
  <c r="T22" i="27"/>
  <c r="S25" i="27"/>
  <c r="G30" i="47" l="1"/>
  <c r="G91" i="26"/>
  <c r="U15" i="27"/>
  <c r="T18" i="27"/>
  <c r="H89" i="26"/>
  <c r="G18" i="27"/>
  <c r="H15" i="27"/>
  <c r="T25" i="27"/>
  <c r="U22" i="27"/>
  <c r="G25" i="27"/>
  <c r="H22" i="27"/>
  <c r="U89" i="26"/>
  <c r="U91" i="26" s="1"/>
  <c r="H30" i="47" l="1"/>
  <c r="H91" i="26"/>
  <c r="G25" i="14"/>
  <c r="G26" i="14" s="1"/>
  <c r="G13" i="14" s="1"/>
  <c r="G30" i="49"/>
  <c r="H25" i="27"/>
  <c r="I22" i="27"/>
  <c r="V89" i="26"/>
  <c r="V91" i="26" s="1"/>
  <c r="V22" i="27"/>
  <c r="U25" i="27"/>
  <c r="H18" i="27"/>
  <c r="I15" i="27"/>
  <c r="U18" i="27"/>
  <c r="V15" i="27"/>
  <c r="I89" i="26"/>
  <c r="I30" i="47" l="1"/>
  <c r="I91" i="26"/>
  <c r="H30" i="49"/>
  <c r="G12" i="14"/>
  <c r="J89" i="26"/>
  <c r="H25" i="14"/>
  <c r="H26" i="14" s="1"/>
  <c r="H13" i="14" s="1"/>
  <c r="W89" i="26"/>
  <c r="W91" i="26" s="1"/>
  <c r="J22" i="27"/>
  <c r="I25" i="27"/>
  <c r="V18" i="27"/>
  <c r="W15" i="27"/>
  <c r="I18" i="27"/>
  <c r="J15" i="27"/>
  <c r="D6" i="14"/>
  <c r="B6" i="20"/>
  <c r="W22" i="27"/>
  <c r="V25" i="27"/>
  <c r="J30" i="47" l="1"/>
  <c r="J91" i="26"/>
  <c r="I25" i="14"/>
  <c r="I12" i="14" s="1"/>
  <c r="I30" i="49"/>
  <c r="X89" i="26"/>
  <c r="H12" i="14"/>
  <c r="X15" i="27"/>
  <c r="W18" i="27"/>
  <c r="K15" i="27"/>
  <c r="J18" i="27"/>
  <c r="K89" i="26"/>
  <c r="X22" i="27"/>
  <c r="W25" i="27"/>
  <c r="C6" i="20"/>
  <c r="D7" i="14"/>
  <c r="J25" i="27"/>
  <c r="K22" i="27"/>
  <c r="J30" i="49" l="1"/>
  <c r="X91" i="26"/>
  <c r="K30" i="47"/>
  <c r="K91" i="26"/>
  <c r="I26" i="14"/>
  <c r="I13" i="14" s="1"/>
  <c r="D6" i="20" s="1"/>
  <c r="J25" i="14"/>
  <c r="K18" i="27"/>
  <c r="L15" i="27"/>
  <c r="Y89" i="26"/>
  <c r="Y91" i="26" s="1"/>
  <c r="X25" i="27"/>
  <c r="Y22" i="27"/>
  <c r="X18" i="27"/>
  <c r="Y15" i="27"/>
  <c r="K25" i="27"/>
  <c r="L22" i="27"/>
  <c r="L89" i="26"/>
  <c r="L30" i="47" l="1"/>
  <c r="L91" i="26"/>
  <c r="D8" i="14"/>
  <c r="K25" i="14"/>
  <c r="K26" i="14" s="1"/>
  <c r="K13" i="14" s="1"/>
  <c r="K30" i="49"/>
  <c r="J26" i="14"/>
  <c r="J13" i="14" s="1"/>
  <c r="J12" i="14"/>
  <c r="L25" i="27"/>
  <c r="M22" i="27"/>
  <c r="Y25" i="27"/>
  <c r="Z22" i="27"/>
  <c r="L18" i="27"/>
  <c r="M15" i="27"/>
  <c r="M89" i="26"/>
  <c r="Y18" i="27"/>
  <c r="Z15" i="27"/>
  <c r="Z89" i="26"/>
  <c r="Z91" i="26" s="1"/>
  <c r="M30" i="47" l="1"/>
  <c r="M91" i="26"/>
  <c r="K12" i="14"/>
  <c r="N89" i="26"/>
  <c r="L30" i="49"/>
  <c r="E6" i="20"/>
  <c r="D9" i="14"/>
  <c r="L25" i="14"/>
  <c r="L12" i="14" s="1"/>
  <c r="N15" i="27"/>
  <c r="M18" i="27"/>
  <c r="AA22" i="27"/>
  <c r="Z25" i="27"/>
  <c r="AA15" i="27"/>
  <c r="Z18" i="27"/>
  <c r="AA89" i="26"/>
  <c r="AA91" i="26" s="1"/>
  <c r="F6" i="20"/>
  <c r="D10" i="14"/>
  <c r="M25" i="27"/>
  <c r="N22" i="27"/>
  <c r="N30" i="47" l="1"/>
  <c r="N91" i="26"/>
  <c r="M25" i="14"/>
  <c r="M12" i="14" s="1"/>
  <c r="M30" i="49"/>
  <c r="L26" i="14"/>
  <c r="L13" i="14" s="1"/>
  <c r="D11" i="14" s="1"/>
  <c r="AA25" i="27"/>
  <c r="AB22" i="27"/>
  <c r="O22" i="27"/>
  <c r="N25" i="27"/>
  <c r="O89" i="26"/>
  <c r="N18" i="27"/>
  <c r="O15" i="27"/>
  <c r="AB89" i="26"/>
  <c r="AB15" i="27"/>
  <c r="AA18" i="27"/>
  <c r="O30" i="47" l="1"/>
  <c r="O91" i="26"/>
  <c r="N30" i="49"/>
  <c r="AB91" i="26"/>
  <c r="M26" i="14"/>
  <c r="M13" i="14" s="1"/>
  <c r="D12" i="14" s="1"/>
  <c r="G6" i="20"/>
  <c r="P89" i="26"/>
  <c r="P91" i="26" s="1"/>
  <c r="AC89" i="26"/>
  <c r="AC91" i="26" s="1"/>
  <c r="AB25" i="27"/>
  <c r="AC22" i="27"/>
  <c r="AB18" i="27"/>
  <c r="AC15" i="27"/>
  <c r="N25" i="14"/>
  <c r="P15" i="27"/>
  <c r="O18" i="27"/>
  <c r="P22" i="27"/>
  <c r="O25" i="27"/>
  <c r="H6" i="20" l="1"/>
  <c r="P30" i="47"/>
  <c r="O30" i="49"/>
  <c r="O25" i="14"/>
  <c r="O12" i="14" s="1"/>
  <c r="Q15" i="27"/>
  <c r="P18" i="27"/>
  <c r="AC18" i="27"/>
  <c r="AD15" i="27"/>
  <c r="AD89" i="26"/>
  <c r="Q22" i="27"/>
  <c r="P25" i="27"/>
  <c r="Q25" i="27" s="1"/>
  <c r="Q89" i="26"/>
  <c r="AD22" i="27"/>
  <c r="AC25" i="27"/>
  <c r="N12" i="14"/>
  <c r="N26" i="14"/>
  <c r="N13" i="14" s="1"/>
  <c r="P30" i="49" l="1"/>
  <c r="AD91" i="26"/>
  <c r="Q30" i="47"/>
  <c r="Q91" i="26"/>
  <c r="O26" i="14"/>
  <c r="O13" i="14" s="1"/>
  <c r="D14" i="14" s="1"/>
  <c r="AE89" i="26"/>
  <c r="AE91" i="26" s="1"/>
  <c r="P25" i="14"/>
  <c r="D13" i="14"/>
  <c r="I6" i="20"/>
  <c r="AE22" i="27"/>
  <c r="AD25" i="27"/>
  <c r="AE25" i="27" s="1"/>
  <c r="AE15" i="27"/>
  <c r="AD18" i="27"/>
  <c r="R89" i="26"/>
  <c r="Q18" i="27"/>
  <c r="R30" i="47" l="1"/>
  <c r="R91" i="26"/>
  <c r="Q30" i="49"/>
  <c r="J6" i="20"/>
  <c r="Q25" i="14"/>
  <c r="Q12" i="14" s="1"/>
  <c r="P12" i="14"/>
  <c r="P26" i="14"/>
  <c r="P13" i="14" s="1"/>
  <c r="S89" i="26"/>
  <c r="AF89" i="26"/>
  <c r="AE18" i="27"/>
  <c r="R30" i="49" l="1"/>
  <c r="AF91" i="26"/>
  <c r="Q26" i="14"/>
  <c r="Q13" i="14" s="1"/>
  <c r="D16" i="14" s="1"/>
  <c r="AG89" i="26"/>
  <c r="H62" i="14" s="1"/>
  <c r="S91" i="26"/>
  <c r="G62" i="14"/>
  <c r="R25" i="14"/>
  <c r="D15" i="14"/>
  <c r="K6" i="20"/>
  <c r="L6" i="20" l="1"/>
  <c r="G50" i="14"/>
  <c r="G63" i="14"/>
  <c r="G51" i="14" s="1"/>
  <c r="B13" i="20" s="1"/>
  <c r="S25" i="14"/>
  <c r="H50" i="14"/>
  <c r="H63" i="14"/>
  <c r="H51" i="14" s="1"/>
  <c r="C13" i="20" s="1"/>
  <c r="R12" i="14"/>
  <c r="R26" i="14"/>
  <c r="R13" i="14" s="1"/>
  <c r="AG91" i="26"/>
  <c r="D17" i="14" l="1"/>
  <c r="M6" i="20"/>
  <c r="S12" i="14"/>
  <c r="S26" i="14"/>
  <c r="S13" i="14" s="1"/>
  <c r="N6" i="20" s="1"/>
  <c r="D58" i="17"/>
  <c r="D50" i="17" s="1"/>
  <c r="D57" i="17" l="1"/>
  <c r="D49" i="17" s="1"/>
  <c r="D60" i="17" l="1"/>
  <c r="D56" i="17" l="1"/>
  <c r="D48" i="17" s="1"/>
  <c r="D59" i="17"/>
  <c r="D51" i="17" s="1"/>
  <c r="D52" i="17"/>
  <c r="E58" i="17" l="1"/>
  <c r="E50" i="17" s="1"/>
  <c r="D10" i="17"/>
  <c r="P33" i="17"/>
  <c r="P25" i="17" l="1"/>
  <c r="D33" i="17"/>
  <c r="D25" i="17" s="1"/>
  <c r="E33" i="17"/>
  <c r="E25" i="17" s="1"/>
  <c r="F33" i="17"/>
  <c r="F25" i="17" s="1"/>
  <c r="G33" i="17"/>
  <c r="G25" i="17" s="1"/>
  <c r="H33" i="17"/>
  <c r="H25" i="17" s="1"/>
  <c r="I33" i="17"/>
  <c r="I25" i="17" s="1"/>
  <c r="J33" i="17"/>
  <c r="J25" i="17" s="1"/>
  <c r="K33" i="17"/>
  <c r="K25" i="17" s="1"/>
  <c r="L33" i="17"/>
  <c r="L25" i="17" s="1"/>
  <c r="M33" i="17"/>
  <c r="M25" i="17" s="1"/>
  <c r="N33" i="17"/>
  <c r="N25" i="17" s="1"/>
  <c r="O33" i="17"/>
  <c r="O25" i="17" s="1"/>
  <c r="E57" i="17"/>
  <c r="E49" i="17" s="1"/>
  <c r="P32" i="17"/>
  <c r="D12" i="17"/>
  <c r="D17" i="17" s="1"/>
  <c r="P24" i="17" l="1"/>
  <c r="G17" i="17" s="1"/>
  <c r="D32" i="17"/>
  <c r="D24" i="17" s="1"/>
  <c r="E32" i="17"/>
  <c r="E24" i="17" s="1"/>
  <c r="F32" i="17"/>
  <c r="F24" i="17" s="1"/>
  <c r="G32" i="17"/>
  <c r="G24" i="17" s="1"/>
  <c r="H32" i="17"/>
  <c r="H24" i="17" s="1"/>
  <c r="I32" i="17"/>
  <c r="I24" i="17" s="1"/>
  <c r="J32" i="17"/>
  <c r="J24" i="17" s="1"/>
  <c r="K32" i="17"/>
  <c r="K24" i="17" s="1"/>
  <c r="L32" i="17"/>
  <c r="L24" i="17" s="1"/>
  <c r="M32" i="17"/>
  <c r="M24" i="17" s="1"/>
  <c r="N32" i="17"/>
  <c r="N24" i="17" s="1"/>
  <c r="O32" i="17"/>
  <c r="O24" i="17" s="1"/>
  <c r="E60" i="17" l="1"/>
  <c r="D5" i="17"/>
  <c r="P35" i="17"/>
  <c r="P27" i="17" l="1"/>
  <c r="G18" i="17" s="1"/>
  <c r="P31" i="17"/>
  <c r="P23" i="17" s="1"/>
  <c r="P34" i="17"/>
  <c r="P26" i="17" s="1"/>
  <c r="D35" i="17"/>
  <c r="E35" i="17"/>
  <c r="F35" i="17"/>
  <c r="G35" i="17"/>
  <c r="H35" i="17"/>
  <c r="I35" i="17"/>
  <c r="J35" i="17"/>
  <c r="K35" i="17"/>
  <c r="L35" i="17"/>
  <c r="M35" i="17"/>
  <c r="N35" i="17"/>
  <c r="O35" i="17"/>
  <c r="D9" i="17"/>
  <c r="D16" i="17" s="1"/>
  <c r="D19" i="17"/>
  <c r="E59" i="17"/>
  <c r="E51" i="17" s="1"/>
  <c r="E56" i="17"/>
  <c r="E48" i="17" s="1"/>
  <c r="E52" i="17"/>
  <c r="E34" i="17" l="1"/>
  <c r="E26" i="17" s="1"/>
  <c r="E27" i="17"/>
  <c r="E31" i="17"/>
  <c r="E23" i="17" s="1"/>
  <c r="O31" i="17"/>
  <c r="O23" i="17" s="1"/>
  <c r="O34" i="17"/>
  <c r="O26" i="17" s="1"/>
  <c r="O27" i="17"/>
  <c r="G27" i="17"/>
  <c r="G34" i="17"/>
  <c r="G26" i="17" s="1"/>
  <c r="G31" i="17"/>
  <c r="G23" i="17" s="1"/>
  <c r="H31" i="17"/>
  <c r="H23" i="17" s="1"/>
  <c r="H27" i="17"/>
  <c r="H34" i="17"/>
  <c r="H26" i="17" s="1"/>
  <c r="N34" i="17"/>
  <c r="N26" i="17" s="1"/>
  <c r="N27" i="17"/>
  <c r="N31" i="17"/>
  <c r="N23" i="17" s="1"/>
  <c r="F27" i="17"/>
  <c r="F31" i="17"/>
  <c r="F23" i="17" s="1"/>
  <c r="F34" i="17"/>
  <c r="F26" i="17" s="1"/>
  <c r="M27" i="17"/>
  <c r="M34" i="17"/>
  <c r="M26" i="17" s="1"/>
  <c r="M31" i="17"/>
  <c r="M23" i="17" s="1"/>
  <c r="D27" i="17"/>
  <c r="D31" i="17"/>
  <c r="D23" i="17" s="1"/>
  <c r="D34" i="17"/>
  <c r="D26" i="17" s="1"/>
  <c r="K34" i="17"/>
  <c r="K26" i="17" s="1"/>
  <c r="K27" i="17"/>
  <c r="K31" i="17"/>
  <c r="K23" i="17" s="1"/>
  <c r="L34" i="17"/>
  <c r="L26" i="17" s="1"/>
  <c r="L27" i="17"/>
  <c r="L31" i="17"/>
  <c r="L23" i="17" s="1"/>
  <c r="J34" i="17"/>
  <c r="J26" i="17" s="1"/>
  <c r="J31" i="17"/>
  <c r="J23" i="17" s="1"/>
  <c r="J27" i="17"/>
  <c r="I27" i="17"/>
  <c r="I34" i="17"/>
  <c r="I26" i="17" s="1"/>
  <c r="I31" i="17"/>
  <c r="I23" i="17" s="1"/>
</calcChain>
</file>

<file path=xl/sharedStrings.xml><?xml version="1.0" encoding="utf-8"?>
<sst xmlns="http://schemas.openxmlformats.org/spreadsheetml/2006/main" count="674" uniqueCount="315">
  <si>
    <t>Jahr</t>
  </si>
  <si>
    <t>Nettoerlöse</t>
  </si>
  <si>
    <t>Deckungsbeitrag</t>
  </si>
  <si>
    <t>Raum- und Grundstückskosten</t>
  </si>
  <si>
    <t>Reparatur / Instandhaltung</t>
  </si>
  <si>
    <t>KFZ-Kosten</t>
  </si>
  <si>
    <t>Werbe- und Reisekosten</t>
  </si>
  <si>
    <t>Abschreibungen</t>
  </si>
  <si>
    <t>Personalaufwand</t>
  </si>
  <si>
    <t>Bestandsveränderungen FE</t>
  </si>
  <si>
    <t>Veräußerung von Maschinen und Fahrzeugen</t>
  </si>
  <si>
    <t>Ergebnis vor Steuern</t>
  </si>
  <si>
    <t>Steuern</t>
  </si>
  <si>
    <t>1. Umsatzerlöse</t>
  </si>
  <si>
    <t>2. Erhöhung oder Verminderung des Bestands an fertigen und unfertigen Erzeugnissen</t>
  </si>
  <si>
    <t>3. andere aktivierte Eigenleistungen</t>
  </si>
  <si>
    <t>a) Aufwendungen für Roh-, Hilfs- und Betriebsstoffe und für bezogene Waren</t>
  </si>
  <si>
    <t>b) Aufwendungen für bezogene Leistungen</t>
  </si>
  <si>
    <t>Rohertrag</t>
  </si>
  <si>
    <t>a) Löhne und Gehälter</t>
  </si>
  <si>
    <t>a) auf immaterielle Vermögensgegenstände des Anlagevermögens</t>
  </si>
  <si>
    <t>b) auf Sachanlagevermögen</t>
  </si>
  <si>
    <t>Anlagevermögen</t>
  </si>
  <si>
    <t>Rückstellungen</t>
  </si>
  <si>
    <t>Eigenkapital</t>
  </si>
  <si>
    <t>Investitionen</t>
  </si>
  <si>
    <t>Bilanzergebnis nach Steuern</t>
  </si>
  <si>
    <t>Bankkontokorrent</t>
  </si>
  <si>
    <t>Umsatzerlöse</t>
  </si>
  <si>
    <t>Materialaufwand</t>
  </si>
  <si>
    <t>sonstige Erträge</t>
  </si>
  <si>
    <t>sonst. betr. Aufwendungen</t>
  </si>
  <si>
    <t>Jahresüberschuss / Jahresfehlbetrag</t>
  </si>
  <si>
    <t>Zeilenbeschriftungen</t>
  </si>
  <si>
    <t>(Alle)</t>
  </si>
  <si>
    <t>Summe von Wert</t>
  </si>
  <si>
    <t>Überschuss / Fehlbetrag</t>
  </si>
  <si>
    <t>CF aus gew. Geschäftstätigkeit</t>
  </si>
  <si>
    <t>CF aus Investitionstätigkeit</t>
  </si>
  <si>
    <t>CF aus Finanzierungstätigkeit</t>
  </si>
  <si>
    <t>Bedarf / Überschuss</t>
  </si>
  <si>
    <t>Monat</t>
  </si>
  <si>
    <t>Umsatz-Rentabilität</t>
  </si>
  <si>
    <t>EK-Rentabilität</t>
  </si>
  <si>
    <t>GK-Rentabilität</t>
  </si>
  <si>
    <t>Bilanzsumme</t>
  </si>
  <si>
    <t>Spaltenbeschriftungen</t>
  </si>
  <si>
    <t>Quelle</t>
  </si>
  <si>
    <t>Aktiva kurzfristig</t>
  </si>
  <si>
    <t>Aktiva langfristig</t>
  </si>
  <si>
    <t>Passiva kurzfristig</t>
  </si>
  <si>
    <t>Passiva langfristig</t>
  </si>
  <si>
    <t>Umlaufvermögen</t>
  </si>
  <si>
    <t>Verbindlichkeiten</t>
  </si>
  <si>
    <t>Miet-, Pacht- und Leasingverträgen</t>
  </si>
  <si>
    <t>Auflösung von Rückstellungen</t>
  </si>
  <si>
    <t>Planung - Stammdaten</t>
  </si>
  <si>
    <t>Name der Gesellschaft</t>
  </si>
  <si>
    <t>Startjahr</t>
  </si>
  <si>
    <t>Zahlungsziele bei Forderungen L./L.</t>
  </si>
  <si>
    <t>Zahlungsziele bei Verbindlichkeiten L./L.</t>
  </si>
  <si>
    <t>Zahlungsziel bei Ust./VSt.</t>
  </si>
  <si>
    <t>Körperschaftsteuer in %</t>
  </si>
  <si>
    <t>Gewerbesteuer in %</t>
  </si>
  <si>
    <t>Habenzinssatz  in %</t>
  </si>
  <si>
    <t>Sollzinssatz in %</t>
  </si>
  <si>
    <t>Muster GmbH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</si>
  <si>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</si>
  <si>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</si>
  <si>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</si>
  <si>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</si>
  <si>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</si>
  <si>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</si>
  <si>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</si>
  <si>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</si>
  <si>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</si>
  <si>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</si>
  <si>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</si>
  <si>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</si>
  <si>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Umsatz gesamt</t>
  </si>
  <si>
    <t>Umsatz 1</t>
  </si>
  <si>
    <t>Umsatz 2</t>
  </si>
  <si>
    <t>Umsatz 3</t>
  </si>
  <si>
    <t>Umsatz 4</t>
  </si>
  <si>
    <t>Umsatz 5</t>
  </si>
  <si>
    <t>Umsatz 6</t>
  </si>
  <si>
    <t>Umsatz 7</t>
  </si>
  <si>
    <t>Umsatz 8</t>
  </si>
  <si>
    <t>Umsatz 9</t>
  </si>
  <si>
    <t>Umsatz 10</t>
  </si>
  <si>
    <t>Umsatz 11</t>
  </si>
  <si>
    <t>Umsatz 12</t>
  </si>
  <si>
    <t>Umsatz 13</t>
  </si>
  <si>
    <t>Umsatz 14</t>
  </si>
  <si>
    <t>Umsatz 15</t>
  </si>
  <si>
    <t>Umsatz 16</t>
  </si>
  <si>
    <t>Umsatz 17</t>
  </si>
  <si>
    <t>Umsatz 18</t>
  </si>
  <si>
    <t>Umsatz 19</t>
  </si>
  <si>
    <t>Umsatz 20</t>
  </si>
  <si>
    <t>∑</t>
  </si>
  <si>
    <t>Investition 1</t>
  </si>
  <si>
    <t>Name</t>
  </si>
  <si>
    <t>Musterinv</t>
  </si>
  <si>
    <t>Zeitpunkt (tt.mm.jjjj)</t>
  </si>
  <si>
    <t>Nutzungsdauer in  Jahren</t>
  </si>
  <si>
    <t>Investitionswert in €</t>
  </si>
  <si>
    <t>Investitionen gesamt</t>
  </si>
  <si>
    <t>AfA gesamt</t>
  </si>
  <si>
    <t>Investition 2</t>
  </si>
  <si>
    <t>Investition 3</t>
  </si>
  <si>
    <t>Investition 4</t>
  </si>
  <si>
    <t>Investition 5</t>
  </si>
  <si>
    <t>Planung - Investitionen</t>
  </si>
  <si>
    <t>Kredithöhe in €</t>
  </si>
  <si>
    <t>Laufzeit in  Jahren</t>
  </si>
  <si>
    <t>Kreditaufnahme gesamt</t>
  </si>
  <si>
    <t>Zinsen</t>
  </si>
  <si>
    <t>Tilgung</t>
  </si>
  <si>
    <t>Zinsatz in %</t>
  </si>
  <si>
    <t>Kredithöhe</t>
  </si>
  <si>
    <t>Kredit 1</t>
  </si>
  <si>
    <t>Kredit 2</t>
  </si>
  <si>
    <t>Kredit 3</t>
  </si>
  <si>
    <t>Kredit 4</t>
  </si>
  <si>
    <t>Kredit 5</t>
  </si>
  <si>
    <t>Planung - Kredite</t>
  </si>
  <si>
    <t>AfA</t>
  </si>
  <si>
    <t>Bestandsveränderungen UF</t>
  </si>
  <si>
    <t>Auflösung von Sonderposten mit Rücklageanteil</t>
  </si>
  <si>
    <t>Zuschüsse</t>
  </si>
  <si>
    <t>Versicherungsansprüchen</t>
  </si>
  <si>
    <t>Fertigungslöhne</t>
  </si>
  <si>
    <t>Gehälter</t>
  </si>
  <si>
    <t>Hilfslöhne</t>
  </si>
  <si>
    <t>b) soziale Abgaben und Aufwendungen für Altersversorgung</t>
  </si>
  <si>
    <t>Arbeitgeberanteil zur Sozialversicherung</t>
  </si>
  <si>
    <t>Berufsgenossenschaft</t>
  </si>
  <si>
    <t>Aufwand für Altersvorsorge</t>
  </si>
  <si>
    <t>Pensionsrückstellungen</t>
  </si>
  <si>
    <t>Grundsteuer</t>
  </si>
  <si>
    <t>Kfz-Steuer</t>
  </si>
  <si>
    <t>sonstige Steuern</t>
  </si>
  <si>
    <t>20. Jahresüberschuß/Jahresfehlbetrag</t>
  </si>
  <si>
    <t>Planung - GuV</t>
  </si>
  <si>
    <t>Type</t>
  </si>
  <si>
    <t>imm. Vermögensgegenstände</t>
  </si>
  <si>
    <t>Sachanlagen</t>
  </si>
  <si>
    <t>aus Investition</t>
  </si>
  <si>
    <t>aus Bestand</t>
  </si>
  <si>
    <t>VSt./USt.</t>
  </si>
  <si>
    <t>Ergebnis vor Steuern (kum)</t>
  </si>
  <si>
    <t>Gewerbesteuer in €</t>
  </si>
  <si>
    <t>Körperschaftsteuer in €</t>
  </si>
  <si>
    <t>Korrekturen 1</t>
  </si>
  <si>
    <t>Steuerbasis 1</t>
  </si>
  <si>
    <t>Steuerbasis 1 (kum)</t>
  </si>
  <si>
    <t>Korrekturen 2</t>
  </si>
  <si>
    <t>Steuerbasis 2</t>
  </si>
  <si>
    <t>Steuerbasis 2 (kum)</t>
  </si>
  <si>
    <t>manuell erfasst</t>
  </si>
  <si>
    <t>aus Kreditplanung</t>
  </si>
  <si>
    <t>Planung - Steuern von Einkommen und Ertrag</t>
  </si>
  <si>
    <t>Planung - Bilanznebenrechnungen (UST…)</t>
  </si>
  <si>
    <t>Zuordnung zu Forderungen LL</t>
  </si>
  <si>
    <t>Tage</t>
  </si>
  <si>
    <t>Zahlung</t>
  </si>
  <si>
    <t>%</t>
  </si>
  <si>
    <t>Zahlung 1</t>
  </si>
  <si>
    <t>Zahlung 2</t>
  </si>
  <si>
    <t>Zahlung 3</t>
  </si>
  <si>
    <t>Zahlung 4</t>
  </si>
  <si>
    <t>Zahlung 5</t>
  </si>
  <si>
    <t>Zahlung 6</t>
  </si>
  <si>
    <t>Zahlung 7</t>
  </si>
  <si>
    <t>Zahlung 8</t>
  </si>
  <si>
    <t>Zahlung 9</t>
  </si>
  <si>
    <t>Zahlung 10</t>
  </si>
  <si>
    <t>Zahlung 11</t>
  </si>
  <si>
    <t>Zahlung 12</t>
  </si>
  <si>
    <t>Zuordnung zu Verbindlichkeiten LL</t>
  </si>
  <si>
    <t>Zuordnung VSt.</t>
  </si>
  <si>
    <t>Zuordnung USt.</t>
  </si>
  <si>
    <t>Zahlungsmonat</t>
  </si>
  <si>
    <t>Saldo</t>
  </si>
  <si>
    <t>Status</t>
  </si>
  <si>
    <t>Plan</t>
  </si>
  <si>
    <t>Jan</t>
  </si>
  <si>
    <t>Feb</t>
  </si>
  <si>
    <t>Mär</t>
  </si>
  <si>
    <t>Apr</t>
  </si>
  <si>
    <t>Jun</t>
  </si>
  <si>
    <t>Jul</t>
  </si>
  <si>
    <t>Aug</t>
  </si>
  <si>
    <t>Sep</t>
  </si>
  <si>
    <t>Okt</t>
  </si>
  <si>
    <t>Nov</t>
  </si>
  <si>
    <t>Dez</t>
  </si>
  <si>
    <t>Nr</t>
  </si>
  <si>
    <t>Planung - sonstiger betriebl. Aufwand</t>
  </si>
  <si>
    <t>Musterkredit</t>
  </si>
  <si>
    <t>Fertigungslöhne - aus Personalplanung</t>
  </si>
  <si>
    <t>Gehälter - aus Personalplanung</t>
  </si>
  <si>
    <t>Arbeitgeberanteil zur Sozialversicherung - aus Personalplanung</t>
  </si>
  <si>
    <t>(manuell)</t>
  </si>
  <si>
    <t>Mitarbeiter 001</t>
  </si>
  <si>
    <t>Mitarbeiter 002</t>
  </si>
  <si>
    <t>Mitarbeiter 003</t>
  </si>
  <si>
    <t>Mitarbeiter 004</t>
  </si>
  <si>
    <t>Mitarbeiter 005</t>
  </si>
  <si>
    <t>Mitarbeiter 006</t>
  </si>
  <si>
    <t>Mitarbeiter 007</t>
  </si>
  <si>
    <t>Mitarbeiter 008</t>
  </si>
  <si>
    <t>Mitarbeiter 009</t>
  </si>
  <si>
    <t>Mitarbeiter 010</t>
  </si>
  <si>
    <t>Mitarbeiter 011</t>
  </si>
  <si>
    <t>Mitarbeiter 012</t>
  </si>
  <si>
    <t>Mitarbeiter 013</t>
  </si>
  <si>
    <t>Mitarbeiter 014</t>
  </si>
  <si>
    <t>Mitarbeiter 015</t>
  </si>
  <si>
    <t>Mitarbeiter 016</t>
  </si>
  <si>
    <t>Mitarbeiter 017</t>
  </si>
  <si>
    <t>Mitarbeiter 018</t>
  </si>
  <si>
    <t>Mitarbeiter 019</t>
  </si>
  <si>
    <t>Mitarbeiter 020</t>
  </si>
  <si>
    <t>Mitarbeiter 021</t>
  </si>
  <si>
    <t>Mitarbeiter 022</t>
  </si>
  <si>
    <t>Mitarbeiter 023</t>
  </si>
  <si>
    <t>Mitarbeiter 024</t>
  </si>
  <si>
    <t>Mitarbeiter 025</t>
  </si>
  <si>
    <t>Mitarbeiter 026</t>
  </si>
  <si>
    <t>Mitarbeiter 027</t>
  </si>
  <si>
    <t>Mitarbeiter 028</t>
  </si>
  <si>
    <t>Mitarbeiter 029</t>
  </si>
  <si>
    <t>Mitarbeiter 030</t>
  </si>
  <si>
    <t>Mitarbeiter 031</t>
  </si>
  <si>
    <t>Mitarbeiter 032</t>
  </si>
  <si>
    <t>Mitarbeiter 033</t>
  </si>
  <si>
    <t>Mitarbeiter 034</t>
  </si>
  <si>
    <t>Mitarbeiter 035</t>
  </si>
  <si>
    <t>Mitarbeiter 036</t>
  </si>
  <si>
    <t>Mitarbeiter 037</t>
  </si>
  <si>
    <t>Mitarbeiter 038</t>
  </si>
  <si>
    <t>Mitarbeiter 039</t>
  </si>
  <si>
    <t>Mitarbeiter 040</t>
  </si>
  <si>
    <t>Mitarbeiter 041</t>
  </si>
  <si>
    <t>Mitarbeiter 042</t>
  </si>
  <si>
    <t>Mitarbeiter 043</t>
  </si>
  <si>
    <t>Mitarbeiter 044</t>
  </si>
  <si>
    <t>Mitarbeiter 045</t>
  </si>
  <si>
    <t>Mitarbeiter 046</t>
  </si>
  <si>
    <t>Mitarbeiter 047</t>
  </si>
  <si>
    <t>Mitarbeiter 048</t>
  </si>
  <si>
    <t>Mitarbeiter 049</t>
  </si>
  <si>
    <t>Mitarbeiter 050</t>
  </si>
  <si>
    <t>Kopf</t>
  </si>
  <si>
    <t>FTE</t>
  </si>
  <si>
    <t>Sozialversicherung in %</t>
  </si>
  <si>
    <t>Planung - Personal</t>
  </si>
  <si>
    <t>Lohn-/Gehaltsempfänger (L/G)</t>
  </si>
  <si>
    <t>4. Materialaufwand:</t>
  </si>
  <si>
    <t>Versicherungen / Beiträge</t>
  </si>
  <si>
    <t>KFZ-Kosten (ohne Steuern)</t>
  </si>
  <si>
    <t>Sonstige Kosten</t>
  </si>
  <si>
    <t>Kosten der Warenabgabe</t>
  </si>
  <si>
    <t>besondere Kosten</t>
  </si>
  <si>
    <t>5. Rohertrag</t>
  </si>
  <si>
    <t>6. sonstige betriebliche Erträge</t>
  </si>
  <si>
    <t>7. Betrieblicher Rohertrag</t>
  </si>
  <si>
    <t>8. Personalaufwand:</t>
  </si>
  <si>
    <t>9. Abschreibungen:</t>
  </si>
  <si>
    <t>10. sonstige betriebliche Aufwendungen</t>
  </si>
  <si>
    <t>11. sonstige Steuern</t>
  </si>
  <si>
    <t>12. Betriebsergebnis</t>
  </si>
  <si>
    <t>13. sonstige Zinsen und ähnliche Erträge,  davon aus verbundenen Unternehmen</t>
  </si>
  <si>
    <t>14. Zinsen und ähnliche Aufwendungen</t>
  </si>
  <si>
    <t>15. Ergebnis der gewöhnlichen Geschäftstätigkeit</t>
  </si>
  <si>
    <t>16. neutrale Erträge</t>
  </si>
  <si>
    <t>17. neutrale Aufwendungen</t>
  </si>
  <si>
    <t>18. neutrales Ergebnis</t>
  </si>
  <si>
    <t>19. Steuern vom Einkommen und vom Ertrag</t>
  </si>
  <si>
    <t>Akt. Eigenleistungen</t>
  </si>
  <si>
    <t>Mat. Stoffe u. Waren</t>
  </si>
  <si>
    <t>So. betr. Erlöse</t>
  </si>
  <si>
    <t>Personalkosten</t>
  </si>
  <si>
    <t>Raumkosten</t>
  </si>
  <si>
    <t>Betriebl. Steuern</t>
  </si>
  <si>
    <t>Besondere Kosten</t>
  </si>
  <si>
    <t>Kosten Warenabgabe</t>
  </si>
  <si>
    <t>Zinsaufwand</t>
  </si>
  <si>
    <t>Sonst. Neutr. Aufwand</t>
  </si>
  <si>
    <t>Zinserträge</t>
  </si>
  <si>
    <t>Sonst. neutr. Ertr</t>
  </si>
  <si>
    <t>Steuern Eink. u. Ertr.</t>
  </si>
  <si>
    <t>Bestandsveränderung FE / UE</t>
  </si>
  <si>
    <t>Versich. / Beiträge</t>
  </si>
  <si>
    <t>Kfz-Kosten (o. St. )</t>
  </si>
  <si>
    <t>Werbe- / Reisekosten</t>
  </si>
  <si>
    <t>Planung - Umsatzerlöse</t>
  </si>
  <si>
    <t>Allgemeine Beschreibung</t>
  </si>
  <si>
    <t xml:space="preserve">Die Datei wurde entwickelt, um einerseits offline planen zu können und anderseits die fantastischen Auswertungsmöglichkeiten in kontool.de nutzen zu können. </t>
  </si>
  <si>
    <t>Sie können in kontool.de auch Plan-/Ist-Vergleich, Zielerreichungen und weitere Analysen durchführen.</t>
  </si>
  <si>
    <t>Sie können aber auch direkt in kontool planen und dort auch Werte pflegen.</t>
  </si>
  <si>
    <t>Die grundsätzlichen Regeln sind,</t>
  </si>
  <si>
    <t>… dass in den grün markierten Registern geplant wird.</t>
  </si>
  <si>
    <t>… dass in den gelb markierten Zellen Eingaben möglich sind.</t>
  </si>
  <si>
    <t>… dass in den Exportregistern (blaue Register) keine Eingabestattfinden und auch keine Änderungen vorgenommen werden sollen</t>
  </si>
  <si>
    <t>Ihr kontool-Team</t>
  </si>
  <si>
    <t xml:space="preserve">Für eine detaillierte Beschreibung klicken Sie bitte auf </t>
  </si>
  <si>
    <t>www.kontool.de/detailplanung/Anleitung</t>
  </si>
  <si>
    <t xml:space="preserve">Wir wünschen Ihnen viel Erfolg und freuen uns, dass Sie sich für </t>
  </si>
  <si>
    <t>entschieden haben.</t>
  </si>
  <si>
    <t>kontool.de</t>
  </si>
  <si>
    <t>Startmonat</t>
  </si>
  <si>
    <t xml:space="preserve">Diese Planungsdatei ist eine Möglichkeit Ihr Unternehmen (im Detail) zu planen und diese Daten in kontool zu importieren.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</si>
</sst>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 \ General"/>
    <numFmt numFmtId="165" formatCode="\ \ \ \ \ \ @"/>
    <numFmt numFmtId="166" formatCode="#,##0.0"/>
  </numFmts>
  <fonts count="12" x14ac:knownFonts="1">
    <font>
      <sz val="10"/>
      <name val="Calibri"/>
    </font>
    <font>
      <sz val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b/>
      <sz val="14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4"/>
      <color theme="0"/>
      <name val="Calibri"/>
      <family val="2"/>
    </font>
    <font>
      <b/>
      <sz val="12"/>
      <name val="Calibri"/>
      <family val="2"/>
    </font>
    <font>
      <u/>
      <sz val="10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-9.9978637043366805E-2"/>
        <bgColor indexed="64"/>
      </patternFill>
    </fill>
    <fill>
      <patternFill patternType="solid">
        <fgColor rgb="FF0097D8"/>
        <bgColor indexed="64"/>
      </patternFill>
    </fill>
    <fill>
      <patternFill patternType="solid">
        <fgColor theme="0" tint="-0.2499465926084170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indexed="9"/>
      </bottom>
      <diagonal/>
    </border>
    <border>
      <left style="thick">
        <color theme="1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ck">
        <color theme="1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theme="1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/>
      <diagonal/>
    </border>
    <border>
      <left style="thick">
        <color theme="1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n">
        <color indexed="9"/>
      </top>
      <bottom style="thick">
        <color theme="1"/>
      </bottom>
      <diagonal/>
    </border>
    <border>
      <left style="thin">
        <color indexed="9"/>
      </left>
      <right style="thick">
        <color theme="1"/>
      </right>
      <top style="thick">
        <color theme="1"/>
      </top>
      <bottom/>
      <diagonal/>
    </border>
  </borders>
  <cellStyleXfs count="3">
    <xf numFmtId="0" fontId="0" fillId="0" borderId="0"/>
    <xf numFmtId="0" fontId="7" fillId="0" borderId="0"/>
    <xf numFmtId="0" fontId="11" fillId="0" borderId="0" applyNumberFormat="0" applyFill="0" applyBorder="0" applyAlignment="0" applyProtection="0"/>
  </cellStyleXfs>
  <cellXfs count="85">
    <xf numFmtId="0" fontId="0" fillId="0" borderId="0" xfId="0"/>
    <xf numFmtId="0" fontId="1" fillId="0" borderId="0" xfId="1" applyNumberFormat="1" applyFont="1" applyFill="1" applyAlignment="1" applyProtection="1">
      <alignment vertical="center"/>
    </xf>
    <xf numFmtId="0" fontId="7" fillId="0" borderId="0" xfId="1" applyNumberFormat="1" applyFont="1" applyFill="1" applyAlignment="1" applyProtection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1" fillId="0" borderId="0" xfId="1" applyNumberFormat="1" applyFont="1" applyFill="1" applyAlignment="1" applyProtection="1">
      <alignment horizontal="left" vertical="center"/>
    </xf>
    <xf numFmtId="0" fontId="7" fillId="3" borderId="0" xfId="1" applyNumberFormat="1" applyFont="1" applyFill="1" applyAlignment="1" applyProtection="1">
      <alignment vertical="center"/>
    </xf>
    <xf numFmtId="0" fontId="0" fillId="3" borderId="0" xfId="0" applyFill="1"/>
    <xf numFmtId="3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2" fillId="0" borderId="5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NumberFormat="1"/>
    <xf numFmtId="0" fontId="0" fillId="0" borderId="0" xfId="0" applyFill="1"/>
    <xf numFmtId="0" fontId="0" fillId="0" borderId="0" xfId="0" applyBorder="1"/>
    <xf numFmtId="0" fontId="7" fillId="0" borderId="0" xfId="0" applyFont="1"/>
    <xf numFmtId="0" fontId="7" fillId="0" borderId="5" xfId="0" applyFont="1" applyBorder="1"/>
    <xf numFmtId="3" fontId="0" fillId="0" borderId="5" xfId="0" applyNumberFormat="1" applyBorder="1"/>
    <xf numFmtId="0" fontId="7" fillId="3" borderId="0" xfId="1" applyNumberFormat="1" applyFont="1" applyFill="1" applyAlignment="1" applyProtection="1">
      <alignment horizontal="right" vertical="center"/>
    </xf>
    <xf numFmtId="0" fontId="3" fillId="0" borderId="0" xfId="1" applyNumberFormat="1" applyFont="1" applyFill="1" applyAlignment="1" applyProtection="1">
      <alignment horizontal="right" vertical="center"/>
    </xf>
    <xf numFmtId="0" fontId="0" fillId="0" borderId="0" xfId="0" applyAlignment="1">
      <alignment horizontal="right"/>
    </xf>
    <xf numFmtId="0" fontId="6" fillId="2" borderId="0" xfId="1" applyNumberFormat="1" applyFont="1" applyFill="1" applyBorder="1" applyAlignment="1" applyProtection="1">
      <alignment horizontal="left" vertical="center" wrapText="1"/>
      <protection locked="0"/>
    </xf>
    <xf numFmtId="0" fontId="5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6" xfId="1" applyNumberFormat="1" applyFont="1" applyFill="1" applyBorder="1" applyAlignment="1" applyProtection="1">
      <alignment horizontal="center" vertical="center"/>
    </xf>
    <xf numFmtId="164" fontId="1" fillId="4" borderId="7" xfId="1" applyNumberFormat="1" applyFont="1" applyFill="1" applyBorder="1" applyAlignment="1" applyProtection="1">
      <alignment horizontal="center" vertical="center"/>
    </xf>
    <xf numFmtId="164" fontId="1" fillId="4" borderId="8" xfId="1" applyNumberFormat="1" applyFont="1" applyFill="1" applyBorder="1" applyAlignment="1" applyProtection="1">
      <alignment horizontal="center" vertical="center"/>
    </xf>
    <xf numFmtId="4" fontId="8" fillId="0" borderId="0" xfId="1" applyNumberFormat="1" applyFont="1" applyFill="1" applyBorder="1" applyAlignment="1" applyProtection="1">
      <alignment horizontal="right" vertical="center"/>
    </xf>
    <xf numFmtId="0" fontId="4" fillId="3" borderId="0" xfId="1" applyNumberFormat="1" applyFont="1" applyFill="1" applyAlignment="1" applyProtection="1">
      <alignment horizontal="left" vertical="center"/>
    </xf>
    <xf numFmtId="164" fontId="1" fillId="4" borderId="6" xfId="1" applyNumberFormat="1" applyFont="1" applyFill="1" applyBorder="1" applyAlignment="1" applyProtection="1">
      <alignment horizontal="left" vertical="center"/>
    </xf>
    <xf numFmtId="164" fontId="8" fillId="4" borderId="6" xfId="1" applyNumberFormat="1" applyFont="1" applyFill="1" applyBorder="1" applyAlignment="1" applyProtection="1">
      <alignment horizontal="left" vertical="center"/>
    </xf>
    <xf numFmtId="164" fontId="0" fillId="0" borderId="0" xfId="0" applyNumberFormat="1"/>
    <xf numFmtId="164" fontId="1" fillId="4" borderId="0" xfId="1" applyNumberFormat="1" applyFont="1" applyFill="1" applyBorder="1" applyAlignment="1" applyProtection="1">
      <alignment horizontal="left" vertical="center"/>
    </xf>
    <xf numFmtId="0" fontId="7" fillId="0" borderId="0" xfId="0" applyFont="1" applyAlignment="1">
      <alignment horizontal="right"/>
    </xf>
    <xf numFmtId="4" fontId="1" fillId="0" borderId="0" xfId="1" applyNumberFormat="1" applyFont="1" applyFill="1" applyBorder="1" applyAlignment="1" applyProtection="1">
      <alignment horizontal="right" vertical="center"/>
    </xf>
    <xf numFmtId="165" fontId="1" fillId="4" borderId="6" xfId="1" applyNumberFormat="1" applyFont="1" applyFill="1" applyBorder="1" applyAlignment="1" applyProtection="1">
      <alignment horizontal="left" vertical="center"/>
    </xf>
    <xf numFmtId="0" fontId="2" fillId="0" borderId="0" xfId="0" applyFont="1"/>
    <xf numFmtId="4" fontId="1" fillId="0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center" vertical="center"/>
    </xf>
    <xf numFmtId="4" fontId="1" fillId="5" borderId="2" xfId="1" applyNumberFormat="1" applyFont="1" applyFill="1" applyBorder="1" applyAlignment="1" applyProtection="1">
      <alignment horizontal="right"/>
    </xf>
    <xf numFmtId="3" fontId="1" fillId="5" borderId="2" xfId="1" applyNumberFormat="1" applyFont="1" applyFill="1" applyBorder="1" applyAlignment="1" applyProtection="1">
      <alignment horizontal="right"/>
    </xf>
    <xf numFmtId="0" fontId="1" fillId="5" borderId="2" xfId="1" applyNumberFormat="1" applyFont="1" applyFill="1" applyBorder="1" applyAlignment="1" applyProtection="1">
      <alignment horizontal="left" vertical="center"/>
    </xf>
    <xf numFmtId="4" fontId="1" fillId="5" borderId="2" xfId="1" applyNumberFormat="1" applyFont="1" applyFill="1" applyBorder="1" applyAlignment="1" applyProtection="1">
      <alignment horizontal="right" vertical="center"/>
    </xf>
    <xf numFmtId="4" fontId="8" fillId="0" borderId="3" xfId="1" applyNumberFormat="1" applyFont="1" applyFill="1" applyBorder="1" applyAlignment="1" applyProtection="1">
      <alignment horizontal="right" vertical="center"/>
    </xf>
    <xf numFmtId="14" fontId="1" fillId="5" borderId="2" xfId="1" applyNumberFormat="1" applyFont="1" applyFill="1" applyBorder="1" applyAlignment="1" applyProtection="1">
      <alignment horizontal="right" vertical="center"/>
    </xf>
    <xf numFmtId="0" fontId="1" fillId="5" borderId="2" xfId="1" applyNumberFormat="1" applyFont="1" applyFill="1" applyBorder="1" applyAlignment="1" applyProtection="1">
      <alignment horizontal="right" vertical="center"/>
    </xf>
    <xf numFmtId="166" fontId="1" fillId="5" borderId="2" xfId="1" applyNumberFormat="1" applyFont="1" applyFill="1" applyBorder="1" applyAlignment="1" applyProtection="1">
      <alignment horizontal="right" vertical="center"/>
    </xf>
    <xf numFmtId="3" fontId="8" fillId="0" borderId="0" xfId="1" applyNumberFormat="1" applyFont="1" applyFill="1" applyBorder="1" applyAlignment="1" applyProtection="1">
      <alignment horizontal="right" vertical="center"/>
    </xf>
    <xf numFmtId="3" fontId="1" fillId="0" borderId="0" xfId="1" applyNumberFormat="1" applyFont="1" applyFill="1" applyBorder="1" applyAlignment="1" applyProtection="1">
      <alignment horizontal="right" vertical="center"/>
    </xf>
    <xf numFmtId="3" fontId="0" fillId="0" borderId="0" xfId="0" applyNumberFormat="1" applyFill="1"/>
    <xf numFmtId="164" fontId="8" fillId="4" borderId="0" xfId="1" applyNumberFormat="1" applyFont="1" applyFill="1" applyBorder="1" applyAlignment="1" applyProtection="1">
      <alignment horizontal="left" vertical="center"/>
    </xf>
    <xf numFmtId="0" fontId="0" fillId="0" borderId="0" xfId="0" applyFill="1" applyBorder="1"/>
    <xf numFmtId="1" fontId="0" fillId="0" borderId="0" xfId="0" applyNumberFormat="1"/>
    <xf numFmtId="164" fontId="8" fillId="4" borderId="6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2" fontId="1" fillId="5" borderId="2" xfId="1" applyNumberFormat="1" applyFont="1" applyFill="1" applyBorder="1" applyAlignment="1" applyProtection="1">
      <alignment horizontal="center" vertical="center"/>
    </xf>
    <xf numFmtId="1" fontId="1" fillId="5" borderId="2" xfId="1" applyNumberFormat="1" applyFont="1" applyFill="1" applyBorder="1" applyAlignment="1" applyProtection="1">
      <alignment horizontal="center" vertical="center"/>
    </xf>
    <xf numFmtId="0" fontId="9" fillId="6" borderId="0" xfId="1" applyNumberFormat="1" applyFont="1" applyFill="1" applyAlignment="1" applyProtection="1">
      <alignment horizontal="left" vertical="center"/>
    </xf>
    <xf numFmtId="0" fontId="10" fillId="0" borderId="0" xfId="0" applyFont="1"/>
    <xf numFmtId="164" fontId="1" fillId="7" borderId="6" xfId="1" applyNumberFormat="1" applyFont="1" applyFill="1" applyBorder="1" applyAlignment="1" applyProtection="1">
      <alignment horizontal="left" vertical="center"/>
    </xf>
    <xf numFmtId="4" fontId="1" fillId="7" borderId="2" xfId="1" applyNumberFormat="1" applyFont="1" applyFill="1" applyBorder="1" applyAlignment="1" applyProtection="1">
      <alignment horizontal="right" vertical="center"/>
    </xf>
    <xf numFmtId="164" fontId="1" fillId="7" borderId="12" xfId="1" applyNumberFormat="1" applyFont="1" applyFill="1" applyBorder="1" applyAlignment="1" applyProtection="1">
      <alignment horizontal="left" vertical="center"/>
    </xf>
    <xf numFmtId="164" fontId="1" fillId="7" borderId="13" xfId="1" applyNumberFormat="1" applyFont="1" applyFill="1" applyBorder="1" applyAlignment="1" applyProtection="1">
      <alignment horizontal="left" vertical="center"/>
    </xf>
    <xf numFmtId="4" fontId="1" fillId="7" borderId="14" xfId="1" applyNumberFormat="1" applyFont="1" applyFill="1" applyBorder="1" applyAlignment="1" applyProtection="1">
      <alignment horizontal="right" vertical="center"/>
    </xf>
    <xf numFmtId="164" fontId="1" fillId="7" borderId="15" xfId="1" applyNumberFormat="1" applyFont="1" applyFill="1" applyBorder="1" applyAlignment="1" applyProtection="1">
      <alignment horizontal="left" vertical="center"/>
    </xf>
    <xf numFmtId="4" fontId="1" fillId="7" borderId="16" xfId="1" applyNumberFormat="1" applyFont="1" applyFill="1" applyBorder="1" applyAlignment="1" applyProtection="1">
      <alignment horizontal="right" vertical="center"/>
    </xf>
    <xf numFmtId="164" fontId="1" fillId="7" borderId="17" xfId="1" applyNumberFormat="1" applyFont="1" applyFill="1" applyBorder="1" applyAlignment="1" applyProtection="1">
      <alignment horizontal="left" vertical="center"/>
    </xf>
    <xf numFmtId="164" fontId="1" fillId="7" borderId="18" xfId="1" applyNumberFormat="1" applyFont="1" applyFill="1" applyBorder="1" applyAlignment="1" applyProtection="1">
      <alignment horizontal="left" vertical="center"/>
    </xf>
    <xf numFmtId="4" fontId="1" fillId="7" borderId="19" xfId="1" applyNumberFormat="1" applyFont="1" applyFill="1" applyBorder="1" applyAlignment="1" applyProtection="1">
      <alignment horizontal="right" vertical="center"/>
    </xf>
    <xf numFmtId="4" fontId="1" fillId="7" borderId="20" xfId="1" applyNumberFormat="1" applyFont="1" applyFill="1" applyBorder="1" applyAlignment="1" applyProtection="1">
      <alignment horizontal="right" vertical="center"/>
    </xf>
    <xf numFmtId="4" fontId="1" fillId="7" borderId="21" xfId="1" applyNumberFormat="1" applyFont="1" applyFill="1" applyBorder="1" applyAlignment="1" applyProtection="1">
      <alignment horizontal="right" vertical="center"/>
    </xf>
    <xf numFmtId="0" fontId="11" fillId="0" borderId="0" xfId="2"/>
    <xf numFmtId="164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5" borderId="0" xfId="1" applyNumberFormat="1" applyFont="1" applyFill="1" applyBorder="1" applyAlignment="1" applyProtection="1">
      <alignment horizontal="center"/>
    </xf>
    <xf numFmtId="0" fontId="11" fillId="0" borderId="0" xfId="2" applyAlignment="1">
      <alignment horizontal="left"/>
    </xf>
    <xf numFmtId="3" fontId="6" fillId="2" borderId="0" xfId="1" applyNumberFormat="1" applyFont="1" applyFill="1" applyBorder="1" applyAlignment="1" applyProtection="1">
      <alignment horizontal="left" vertical="center" wrapText="1"/>
      <protection locked="0"/>
    </xf>
    <xf numFmtId="164" fontId="1" fillId="4" borderId="9" xfId="1" applyNumberFormat="1" applyFont="1" applyFill="1" applyBorder="1" applyAlignment="1" applyProtection="1">
      <alignment horizontal="center" vertical="center"/>
    </xf>
    <xf numFmtId="164" fontId="1" fillId="4" borderId="0" xfId="1" applyNumberFormat="1" applyFont="1" applyFill="1" applyBorder="1" applyAlignment="1" applyProtection="1">
      <alignment horizontal="center" vertical="center"/>
    </xf>
    <xf numFmtId="4" fontId="1" fillId="5" borderId="4" xfId="1" applyNumberFormat="1" applyFont="1" applyFill="1" applyBorder="1" applyAlignment="1" applyProtection="1">
      <alignment horizontal="right" vertical="center"/>
    </xf>
    <xf numFmtId="4" fontId="1" fillId="5" borderId="0" xfId="1" applyNumberFormat="1" applyFont="1" applyFill="1" applyBorder="1" applyAlignment="1" applyProtection="1">
      <alignment horizontal="right" vertical="center"/>
    </xf>
    <xf numFmtId="164" fontId="1" fillId="4" borderId="1" xfId="1" applyNumberFormat="1" applyFont="1" applyFill="1" applyBorder="1" applyAlignment="1" applyProtection="1">
      <alignment horizontal="center" vertical="center"/>
    </xf>
    <xf numFmtId="164" fontId="8" fillId="4" borderId="10" xfId="1" applyNumberFormat="1" applyFont="1" applyFill="1" applyBorder="1" applyAlignment="1" applyProtection="1">
      <alignment horizontal="center" vertical="center" wrapText="1"/>
    </xf>
    <xf numFmtId="164" fontId="8" fillId="4" borderId="11" xfId="1" applyNumberFormat="1" applyFont="1" applyFill="1" applyBorder="1" applyAlignment="1" applyProtection="1">
      <alignment horizontal="center" vertical="center" wrapText="1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0097D8"/>
      <color rgb="FF19A1DC"/>
      <color rgb="FFE3E3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kontool.de/detailplanung/Anleitu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ontool.d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8</xdr:col>
      <xdr:colOff>333375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133348</xdr:rowOff>
    </xdr:from>
    <xdr:to>
      <xdr:col>3</xdr:col>
      <xdr:colOff>95250</xdr:colOff>
      <xdr:row>21</xdr:row>
      <xdr:rowOff>133348</xdr:rowOff>
    </xdr:to>
    <xdr:sp macro="" textlink="">
      <xdr:nvSpPr>
        <xdr:cNvPr id="2" name="Pfeil nach rechts 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/>
      </xdr:nvSpPr>
      <xdr:spPr>
        <a:xfrm rot="20890672">
          <a:off x="2362200" y="3438523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2</xdr:col>
      <xdr:colOff>3752850</xdr:colOff>
      <xdr:row>2</xdr:row>
      <xdr:rowOff>311875</xdr:rowOff>
    </xdr:to>
    <xdr:pic>
      <xdr:nvPicPr>
        <xdr:cNvPr id="2" name="Grafik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  <xdr:twoCellAnchor>
    <xdr:from>
      <xdr:col>2</xdr:col>
      <xdr:colOff>2095500</xdr:colOff>
      <xdr:row>18</xdr:row>
      <xdr:rowOff>133350</xdr:rowOff>
    </xdr:from>
    <xdr:to>
      <xdr:col>3</xdr:col>
      <xdr:colOff>95250</xdr:colOff>
      <xdr:row>21</xdr:row>
      <xdr:rowOff>133350</xdr:rowOff>
    </xdr:to>
    <xdr:sp macro="" textlink="">
      <xdr:nvSpPr>
        <xdr:cNvPr id="3" name="Pfeil nach rechts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/>
      </xdr:nvSpPr>
      <xdr:spPr>
        <a:xfrm rot="20890672">
          <a:off x="2362200" y="3438525"/>
          <a:ext cx="1866900" cy="485775"/>
        </a:xfrm>
        <a:prstGeom prst="rightArrow">
          <a:avLst/>
        </a:prstGeom>
        <a:solidFill>
          <a:srgbClr val="0097D8"/>
        </a:solidFill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e-DE" sz="1100"/>
            <a:t>nach kontool kopieren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4</xdr:col>
      <xdr:colOff>304800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19050</xdr:colOff>
      <xdr:row>2</xdr:row>
      <xdr:rowOff>19050</xdr:rowOff>
    </xdr:from>
    <xdr:to>
      <xdr:col>7</xdr:col>
      <xdr:colOff>333375</xdr:colOff>
      <xdr:row>4</xdr:row>
      <xdr:rowOff>302350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0" y="19050"/>
          <a:ext cx="3743325" cy="607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28575</xdr:rowOff>
    </xdr:from>
    <xdr:to>
      <xdr:col>7</xdr:col>
      <xdr:colOff>323850</xdr:colOff>
      <xdr:row>2</xdr:row>
      <xdr:rowOff>311875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5"/>
          <a:ext cx="3743325" cy="6071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0</xdr:row>
      <xdr:rowOff>85725</xdr:rowOff>
    </xdr:from>
    <xdr:to>
      <xdr:col>7</xdr:col>
      <xdr:colOff>247650</xdr:colOff>
      <xdr:row>2</xdr:row>
      <xdr:rowOff>238125</xdr:rowOff>
    </xdr:to>
    <xdr:pic>
      <xdr:nvPicPr>
        <xdr:cNvPr id="2" name="Grafik 1" descr="http://www.kantiko.com/wp-content/uploads/2013/10/logo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5"/>
          <a:ext cx="3810000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0</xdr:row>
      <xdr:rowOff>28576</xdr:rowOff>
    </xdr:from>
    <xdr:to>
      <xdr:col>2</xdr:col>
      <xdr:colOff>3752850</xdr:colOff>
      <xdr:row>2</xdr:row>
      <xdr:rowOff>311876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6225" y="28576"/>
          <a:ext cx="3743325" cy="60715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uetzow" refreshedDate="42046.697174421293" createdVersion="4" refreshedVersion="4" minRefreshableVersion="3" recordCount="2">
  <cacheSource type="worksheet">
    <worksheetSource ref="D1:D9" sheet="Hilfsblatt"/>
  </cacheSource>
  <cacheFields count="1">
    <cacheField name="Status" numFmtId="0">
      <sharedItems count="2">
        <s v="Plan"/>
        <s v="Ist"/>
      </sharedItems>
    </cacheField>
  </cacheFields>
  <extLst>
    <ext xmlns:x14="http://schemas.microsoft.com/office/spreadsheetml/2009/9/main" uri="{725AE2AE-9491-48be-B2B4-4EB974FC3084}">
      <x14:pivotCacheDefinition pivotCacheId="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uetzow" refreshedDate="42047.555318749997" createdVersion="4" refreshedVersion="4" minRefreshableVersion="3" recordCount="12">
  <cacheSource type="worksheet">
    <worksheetSource ref="H1:J13" sheet="Hilfsblatt"/>
  </cacheSource>
  <cacheFields count="3">
    <cacheField name="Monat" numFmtId="0">
      <sharedItems count="12">
        <s v="Jan"/>
        <s v="Feb"/>
        <s v="Mär"/>
        <s v="Apr"/>
        <s v="Mai"/>
        <s v="Jun"/>
        <s v="Jul"/>
        <s v="Aug"/>
        <s v="Sep"/>
        <s v="Okt"/>
        <s v="Nov"/>
        <s v="Dez"/>
      </sharedItems>
    </cacheField>
    <cacheField name="Name" numFmtId="0">
      <sharedItems count="12">
        <s v="Januar"/>
        <s v="Februar"/>
        <s v="März"/>
        <s v="April"/>
        <s v="Mai"/>
        <s v="Juni"/>
        <s v="Juli"/>
        <s v="August"/>
        <s v="September"/>
        <s v="Oktober"/>
        <s v="November"/>
        <s v="Dezember"/>
      </sharedItems>
    </cacheField>
    <cacheField name="Nr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</cacheFields>
  <extLst>
    <ext xmlns:x14="http://schemas.microsoft.com/office/spreadsheetml/2009/9/main" uri="{725AE2AE-9491-48be-B2B4-4EB974FC3084}">
      <x14:pivotCacheDefinition pivotCacheId="6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buetzow" refreshedDate="42376.847068171293" createdVersion="4" refreshedVersion="4" minRefreshableVersion="3" recordCount="5">
  <cacheSource type="worksheet">
    <worksheetSource ref="A1:A6" sheet="Hilfsblatt"/>
  </cacheSource>
  <cacheFields count="1">
    <cacheField name="Jahr" numFmtId="0">
      <sharedItems containsSemiMixedTypes="0" containsString="0" containsNumber="1" containsInteger="1" minValue="2015" maxValue="2020" count="6">
        <n v="2016"/>
        <n v="2017"/>
        <n v="2018"/>
        <n v="2019"/>
        <n v="2020"/>
        <n v="2015" u="1"/>
      </sharedItems>
    </cacheField>
  </cacheFields>
  <extLst>
    <ext xmlns:x14="http://schemas.microsoft.com/office/spreadsheetml/2009/9/main" uri="{725AE2AE-9491-48be-B2B4-4EB974FC3084}">
      <x14:pivotCacheDefinition pivotCacheId="7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">
  <r>
    <x v="0"/>
  </r>
  <r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">
  <r>
    <x v="0"/>
    <x v="0"/>
    <x v="0"/>
  </r>
  <r>
    <x v="1"/>
    <x v="1"/>
    <x v="1"/>
  </r>
  <r>
    <x v="2"/>
    <x v="2"/>
    <x v="2"/>
  </r>
  <r>
    <x v="3"/>
    <x v="3"/>
    <x v="3"/>
  </r>
  <r>
    <x v="4"/>
    <x v="4"/>
    <x v="4"/>
  </r>
  <r>
    <x v="5"/>
    <x v="5"/>
    <x v="5"/>
  </r>
  <r>
    <x v="6"/>
    <x v="6"/>
    <x v="6"/>
  </r>
  <r>
    <x v="7"/>
    <x v="7"/>
    <x v="7"/>
  </r>
  <r>
    <x v="8"/>
    <x v="8"/>
    <x v="8"/>
  </r>
  <r>
    <x v="9"/>
    <x v="9"/>
    <x v="9"/>
  </r>
  <r>
    <x v="10"/>
    <x v="10"/>
    <x v="10"/>
  </r>
  <r>
    <x v="11"/>
    <x v="11"/>
    <x v="1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">
  <r>
    <x v="0"/>
  </r>
  <r>
    <x v="1"/>
  </r>
  <r>
    <x v="2"/>
  </r>
  <r>
    <x v="3"/>
  </r>
  <r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A11" firstHeaderRow="0" firstDataRow="0" firstDataCol="0" rowPageCount="1" colPageCount="1"/>
  <pivotFields count="1">
    <pivotField axis="axisPage" showAll="0">
      <items count="7">
        <item m="1" x="5"/>
        <item x="0"/>
        <item x="1"/>
        <item x="2"/>
        <item x="3"/>
        <item x="4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Werte" updatedVersion="4" minRefreshableVersion="3" useAutoFormatting="1" rowGrandTotals="0" colGrandTotals="0" itemPrintTitles="1" createdVersion="4" indent="0" compact="0" compactData="0" multipleFieldFilters="0">
  <location ref="H19:I43" firstHeaderRow="1" firstDataRow="1" firstDataCol="2" rowPageCount="1" colPageCount="1"/>
  <pivotFields count="3">
    <pivotField axis="axisPage" compact="0" outline="0" showAll="0" insertBlankRow="1" defaultSubtotal="0">
      <items count="12">
        <item x="0"/>
        <item x="1"/>
        <item x="4"/>
        <item x="2"/>
        <item x="3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insertBlankRow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1"/>
    <field x="2"/>
  </rowFields>
  <rowItems count="24">
    <i>
      <x/>
      <x/>
    </i>
    <i t="blank">
      <x/>
    </i>
    <i>
      <x v="1"/>
      <x v="1"/>
    </i>
    <i t="blank">
      <x v="1"/>
    </i>
    <i>
      <x v="2"/>
      <x v="2"/>
    </i>
    <i t="blank">
      <x v="2"/>
    </i>
    <i>
      <x v="3"/>
      <x v="3"/>
    </i>
    <i t="blank">
      <x v="3"/>
    </i>
    <i>
      <x v="4"/>
      <x v="4"/>
    </i>
    <i t="blank">
      <x v="4"/>
    </i>
    <i>
      <x v="5"/>
      <x v="5"/>
    </i>
    <i t="blank">
      <x v="5"/>
    </i>
    <i>
      <x v="6"/>
      <x v="6"/>
    </i>
    <i t="blank">
      <x v="6"/>
    </i>
    <i>
      <x v="7"/>
      <x v="7"/>
    </i>
    <i t="blank">
      <x v="7"/>
    </i>
    <i>
      <x v="8"/>
      <x v="8"/>
    </i>
    <i t="blank">
      <x v="8"/>
    </i>
    <i>
      <x v="9"/>
      <x v="9"/>
    </i>
    <i t="blank">
      <x v="9"/>
    </i>
    <i>
      <x v="10"/>
      <x v="10"/>
    </i>
    <i t="blank">
      <x v="10"/>
    </i>
    <i>
      <x v="11"/>
      <x v="11"/>
    </i>
    <i t="blank">
      <x v="11"/>
    </i>
  </rowItems>
  <colItems count="1">
    <i/>
  </colItems>
  <pageFields count="1">
    <pageField fld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Werte" updatedVersion="4" minRefreshableVersion="3" useAutoFormatting="1" itemPrintTitles="1" createdVersion="4" indent="0" outline="1" outlineData="1" multipleFieldFilters="0">
  <location ref="D11" firstHeaderRow="0" firstDataRow="0" firstDataCol="0" rowPageCount="1" colPageCount="1"/>
  <pivotFields count="1">
    <pivotField axis="axisPage" showAll="0">
      <items count="3">
        <item x="1"/>
        <item x="0"/>
        <item t="default"/>
      </items>
    </pivotField>
  </pivotFields>
  <pageFields count="1">
    <pageField fld="0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Larissa">
  <a:themeElements>
    <a:clrScheme name="kantiko">
      <a:dk1>
        <a:srgbClr val="1D1D1B"/>
      </a:dk1>
      <a:lt1>
        <a:sysClr val="window" lastClr="FFFFFF"/>
      </a:lt1>
      <a:dk2>
        <a:srgbClr val="4D4D4D"/>
      </a:dk2>
      <a:lt2>
        <a:srgbClr val="E5E5E5"/>
      </a:lt2>
      <a:accent1>
        <a:srgbClr val="FFE90E"/>
      </a:accent1>
      <a:accent2>
        <a:srgbClr val="FFF7AF"/>
      </a:accent2>
      <a:accent3>
        <a:srgbClr val="8B8B8D"/>
      </a:accent3>
      <a:accent4>
        <a:srgbClr val="959799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kontool.de/detailplanung/Anleitung" TargetMode="External"/><Relationship Id="rId2" Type="http://schemas.openxmlformats.org/officeDocument/2006/relationships/hyperlink" Target="https://www.mykontool.de/" TargetMode="External"/><Relationship Id="rId1" Type="http://schemas.openxmlformats.org/officeDocument/2006/relationships/hyperlink" Target="http://www.kontool.de/detailplanung/Anleitung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U175"/>
  <sheetViews>
    <sheetView showGridLines="0" showRowColHeaders="0" tabSelected="1" workbookViewId="0">
      <selection activeCell="E7" sqref="E7:I7"/>
    </sheetView>
  </sheetViews>
  <sheetFormatPr baseColWidth="10" defaultRowHeight="12.75" x14ac:dyDescent="0.2"/>
  <cols>
    <col min="1" max="2" width="2" customWidth="1"/>
    <col min="3" max="3" width="32" customWidth="1"/>
    <col min="4" max="4" width="2.140625" customWidth="1"/>
    <col min="5" max="5" width="8.5703125" style="22" customWidth="1"/>
    <col min="6" max="6" width="2.140625" customWidth="1"/>
    <col min="7" max="7" width="4.42578125" customWidth="1"/>
    <col min="8" max="8" width="2" customWidth="1"/>
    <col min="9" max="9" width="9.85546875" customWidth="1"/>
  </cols>
  <sheetData>
    <row r="3" spans="2:73" ht="28.5" customHeight="1" x14ac:dyDescent="0.2"/>
    <row r="4" spans="2:73" ht="26.25" customHeight="1" x14ac:dyDescent="0.2">
      <c r="B4" s="15"/>
      <c r="C4" s="58" t="s">
        <v>56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1"/>
      <c r="D5" s="3"/>
      <c r="E5" s="21"/>
      <c r="F5" s="3"/>
      <c r="G5" s="3"/>
      <c r="H5" s="2"/>
    </row>
    <row r="6" spans="2:73" x14ac:dyDescent="0.2">
      <c r="C6" s="1"/>
      <c r="D6" s="3"/>
      <c r="E6" s="21"/>
      <c r="F6" s="3"/>
      <c r="G6" s="3"/>
      <c r="H6" s="2"/>
    </row>
    <row r="7" spans="2:73" x14ac:dyDescent="0.2">
      <c r="C7" s="23" t="s">
        <v>57</v>
      </c>
      <c r="D7" s="16"/>
      <c r="E7" s="75" t="s">
        <v>66</v>
      </c>
      <c r="F7" s="75"/>
      <c r="G7" s="75"/>
      <c r="H7" s="75"/>
      <c r="I7" s="75"/>
    </row>
    <row r="8" spans="2:73" x14ac:dyDescent="0.2">
      <c r="E8"/>
    </row>
    <row r="9" spans="2:73" x14ac:dyDescent="0.2">
      <c r="C9" s="31" t="s">
        <v>58</v>
      </c>
      <c r="D9" s="16"/>
      <c r="E9" s="39">
        <v>2019</v>
      </c>
      <c r="F9" s="16"/>
    </row>
    <row r="10" spans="2:73" x14ac:dyDescent="0.2">
      <c r="E10"/>
      <c r="F10" s="16"/>
    </row>
    <row r="11" spans="2:73" x14ac:dyDescent="0.2">
      <c r="C11" s="31" t="s">
        <v>313</v>
      </c>
      <c r="D11" s="16"/>
      <c r="E11" s="41">
        <v>1</v>
      </c>
      <c r="F11" s="16"/>
    </row>
    <row r="12" spans="2:73" x14ac:dyDescent="0.2">
      <c r="E12"/>
      <c r="F12" s="16"/>
    </row>
    <row r="13" spans="2:73" hidden="1" x14ac:dyDescent="0.2">
      <c r="C13" s="31" t="s">
        <v>59</v>
      </c>
      <c r="D13" s="16"/>
      <c r="E13" s="41">
        <v>15</v>
      </c>
      <c r="F13" s="16"/>
    </row>
    <row r="14" spans="2:73" hidden="1" x14ac:dyDescent="0.2">
      <c r="E14"/>
    </row>
    <row r="15" spans="2:73" hidden="1" x14ac:dyDescent="0.2">
      <c r="C15" s="31" t="s">
        <v>60</v>
      </c>
      <c r="D15" s="16"/>
      <c r="E15" s="41">
        <v>15</v>
      </c>
      <c r="F15" s="16"/>
    </row>
    <row r="16" spans="2:73" hidden="1" x14ac:dyDescent="0.2">
      <c r="E16"/>
      <c r="F16" s="16"/>
    </row>
    <row r="17" spans="3:6" hidden="1" x14ac:dyDescent="0.2">
      <c r="C17" s="31" t="s">
        <v>61</v>
      </c>
      <c r="D17" s="16"/>
      <c r="E17" s="41">
        <v>40</v>
      </c>
      <c r="F17" s="16"/>
    </row>
    <row r="18" spans="3:6" hidden="1" x14ac:dyDescent="0.2">
      <c r="E18"/>
      <c r="F18" s="16"/>
    </row>
    <row r="19" spans="3:6" hidden="1" x14ac:dyDescent="0.2">
      <c r="C19" s="31" t="s">
        <v>63</v>
      </c>
      <c r="D19" s="16"/>
      <c r="E19" s="40">
        <v>0</v>
      </c>
      <c r="F19" s="16"/>
    </row>
    <row r="20" spans="3:6" hidden="1" x14ac:dyDescent="0.2">
      <c r="E20"/>
      <c r="F20" s="16"/>
    </row>
    <row r="21" spans="3:6" hidden="1" x14ac:dyDescent="0.2">
      <c r="C21" s="31" t="s">
        <v>62</v>
      </c>
      <c r="D21" s="16"/>
      <c r="E21" s="40">
        <v>0</v>
      </c>
      <c r="F21" s="16"/>
    </row>
    <row r="22" spans="3:6" hidden="1" x14ac:dyDescent="0.2">
      <c r="E22"/>
      <c r="F22" s="16"/>
    </row>
    <row r="23" spans="3:6" hidden="1" x14ac:dyDescent="0.2">
      <c r="C23" s="31" t="s">
        <v>64</v>
      </c>
      <c r="D23" s="16"/>
      <c r="E23" s="40">
        <v>0</v>
      </c>
      <c r="F23" s="16"/>
    </row>
    <row r="24" spans="3:6" hidden="1" x14ac:dyDescent="0.2">
      <c r="E24"/>
      <c r="F24" s="16"/>
    </row>
    <row r="25" spans="3:6" hidden="1" x14ac:dyDescent="0.2">
      <c r="C25" s="31" t="s">
        <v>65</v>
      </c>
      <c r="D25" s="16"/>
      <c r="E25" s="40">
        <v>0</v>
      </c>
      <c r="F25" s="16"/>
    </row>
    <row r="26" spans="3:6" ht="15.75" x14ac:dyDescent="0.25">
      <c r="C26" s="59" t="s">
        <v>299</v>
      </c>
    </row>
    <row r="28" spans="3:6" x14ac:dyDescent="0.2">
      <c r="C28" s="17" t="s">
        <v>314</v>
      </c>
    </row>
    <row r="29" spans="3:6" x14ac:dyDescent="0.2">
      <c r="C29" s="17" t="s">
        <v>300</v>
      </c>
    </row>
    <row r="30" spans="3:6" x14ac:dyDescent="0.2">
      <c r="C30" t="s">
        <v>301</v>
      </c>
    </row>
    <row r="32" spans="3:6" x14ac:dyDescent="0.2">
      <c r="C32" s="17" t="s">
        <v>302</v>
      </c>
    </row>
    <row r="34" spans="3:11" x14ac:dyDescent="0.2">
      <c r="C34" t="s">
        <v>303</v>
      </c>
    </row>
    <row r="36" spans="3:11" x14ac:dyDescent="0.2">
      <c r="C36" s="17" t="s">
        <v>304</v>
      </c>
    </row>
    <row r="37" spans="3:11" x14ac:dyDescent="0.2">
      <c r="C37" t="s">
        <v>305</v>
      </c>
    </row>
    <row r="38" spans="3:11" x14ac:dyDescent="0.2">
      <c r="C38" s="17" t="s">
        <v>306</v>
      </c>
    </row>
    <row r="40" spans="3:11" x14ac:dyDescent="0.2">
      <c r="C40" s="17" t="s">
        <v>308</v>
      </c>
      <c r="G40" s="76" t="s">
        <v>309</v>
      </c>
      <c r="H40" s="76"/>
      <c r="I40" s="76"/>
      <c r="J40" s="76"/>
      <c r="K40" s="76"/>
    </row>
    <row r="42" spans="3:11" x14ac:dyDescent="0.2">
      <c r="C42" s="17" t="s">
        <v>310</v>
      </c>
      <c r="I42" s="72" t="s">
        <v>312</v>
      </c>
      <c r="J42" s="17" t="s">
        <v>311</v>
      </c>
    </row>
    <row r="44" spans="3:11" x14ac:dyDescent="0.2">
      <c r="C44" s="17" t="s">
        <v>307</v>
      </c>
    </row>
    <row r="174" spans="3:3" x14ac:dyDescent="0.2">
      <c r="C174" s="17" t="s">
        <v>147</v>
      </c>
    </row>
    <row r="175" spans="3:3" x14ac:dyDescent="0.2">
      <c r="C175" s="17" t="s">
        <v>146</v>
      </c>
    </row>
  </sheetData>
  <mergeCells count="2">
    <mergeCell ref="E7:I7"/>
    <mergeCell ref="G40:K40"/>
  </mergeCells>
  <hyperlinks>
    <hyperlink ref="G40" r:id="rId1"/>
    <hyperlink ref="I42" r:id="rId2" location="register" display="kontool.de "/>
    <hyperlink ref="G40:K40" r:id="rId3" display="www.kontool.de/detailplanung/Anleitung"/>
  </hyperlinks>
  <pageMargins left="0.7" right="0.7" top="0.78740157499999996" bottom="0.78740157499999996" header="0.3" footer="0.3"/>
  <pageSetup paperSize="9" orientation="portrait" verticalDpi="0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5"/>
  <sheetViews>
    <sheetView workbookViewId="0">
      <selection activeCell="G42" sqref="G42:K42"/>
    </sheetView>
  </sheetViews>
  <sheetFormatPr baseColWidth="10" defaultRowHeight="12.75" x14ac:dyDescent="0.2"/>
  <cols>
    <col min="1" max="1" width="19.85546875" customWidth="1"/>
    <col min="2" max="2" width="21" customWidth="1"/>
    <col min="3" max="3" width="13.85546875" customWidth="1"/>
    <col min="4" max="4" width="23.140625" customWidth="1"/>
    <col min="5" max="6" width="4.7109375" customWidth="1"/>
    <col min="7" max="18" width="9" customWidth="1"/>
  </cols>
  <sheetData>
    <row r="1" spans="1:19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9" x14ac:dyDescent="0.2">
      <c r="A2" s="8" t="s">
        <v>47</v>
      </c>
      <c r="B2" t="str">
        <f>Hilfsblatt!E9</f>
        <v>Plan</v>
      </c>
    </row>
    <row r="4" spans="1:19" x14ac:dyDescent="0.2">
      <c r="A4" s="8" t="s">
        <v>35</v>
      </c>
      <c r="B4" s="8" t="s">
        <v>46</v>
      </c>
    </row>
    <row r="5" spans="1:19" x14ac:dyDescent="0.2">
      <c r="A5" s="8" t="s">
        <v>33</v>
      </c>
      <c r="B5" t="s">
        <v>1</v>
      </c>
      <c r="C5" t="s">
        <v>2</v>
      </c>
      <c r="D5" t="s">
        <v>26</v>
      </c>
      <c r="F5" t="s">
        <v>28</v>
      </c>
      <c r="G5" s="11" t="e">
        <f>IF($B$2="Plan",G18,G31)</f>
        <v>#REF!</v>
      </c>
      <c r="H5" s="11" t="e">
        <f t="shared" ref="H5:S5" si="0">IF($B$2="Plan",H18,H31)</f>
        <v>#REF!</v>
      </c>
      <c r="I5" s="11" t="e">
        <f t="shared" si="0"/>
        <v>#REF!</v>
      </c>
      <c r="J5" s="11" t="e">
        <f t="shared" si="0"/>
        <v>#REF!</v>
      </c>
      <c r="K5" s="11" t="e">
        <f t="shared" si="0"/>
        <v>#REF!</v>
      </c>
      <c r="L5" s="11" t="e">
        <f t="shared" si="0"/>
        <v>#REF!</v>
      </c>
      <c r="M5" s="11" t="e">
        <f t="shared" si="0"/>
        <v>#REF!</v>
      </c>
      <c r="N5" s="11" t="e">
        <f t="shared" si="0"/>
        <v>#REF!</v>
      </c>
      <c r="O5" s="11" t="e">
        <f t="shared" si="0"/>
        <v>#REF!</v>
      </c>
      <c r="P5" s="11" t="e">
        <f t="shared" si="0"/>
        <v>#REF!</v>
      </c>
      <c r="Q5" s="11" t="e">
        <f t="shared" si="0"/>
        <v>#REF!</v>
      </c>
      <c r="R5" s="11" t="e">
        <f t="shared" si="0"/>
        <v>#REF!</v>
      </c>
      <c r="S5" s="11" t="e">
        <f t="shared" si="0"/>
        <v>#REF!</v>
      </c>
    </row>
    <row r="6" spans="1:19" x14ac:dyDescent="0.2">
      <c r="A6" s="9" t="s">
        <v>187</v>
      </c>
      <c r="B6" s="7" t="e">
        <f>G5</f>
        <v>#REF!</v>
      </c>
      <c r="C6" s="7" t="e">
        <f>G7</f>
        <v>#REF!</v>
      </c>
      <c r="D6" s="7" t="e">
        <f>+G13</f>
        <v>#REF!</v>
      </c>
      <c r="F6" t="s">
        <v>29</v>
      </c>
      <c r="G6" s="11" t="e">
        <f t="shared" ref="G6:S6" si="1">IF($B$2="Plan",G19,G32)</f>
        <v>#REF!</v>
      </c>
      <c r="H6" s="11" t="e">
        <f t="shared" si="1"/>
        <v>#REF!</v>
      </c>
      <c r="I6" s="11" t="e">
        <f t="shared" si="1"/>
        <v>#REF!</v>
      </c>
      <c r="J6" s="11" t="e">
        <f t="shared" si="1"/>
        <v>#REF!</v>
      </c>
      <c r="K6" s="11" t="e">
        <f t="shared" si="1"/>
        <v>#REF!</v>
      </c>
      <c r="L6" s="11" t="e">
        <f t="shared" si="1"/>
        <v>#REF!</v>
      </c>
      <c r="M6" s="11" t="e">
        <f t="shared" si="1"/>
        <v>#REF!</v>
      </c>
      <c r="N6" s="11" t="e">
        <f t="shared" si="1"/>
        <v>#REF!</v>
      </c>
      <c r="O6" s="11" t="e">
        <f t="shared" si="1"/>
        <v>#REF!</v>
      </c>
      <c r="P6" s="11" t="e">
        <f t="shared" si="1"/>
        <v>#REF!</v>
      </c>
      <c r="Q6" s="11" t="e">
        <f t="shared" si="1"/>
        <v>#REF!</v>
      </c>
      <c r="R6" s="11" t="e">
        <f t="shared" si="1"/>
        <v>#REF!</v>
      </c>
      <c r="S6" s="11" t="e">
        <f t="shared" si="1"/>
        <v>#REF!</v>
      </c>
    </row>
    <row r="7" spans="1:19" x14ac:dyDescent="0.2">
      <c r="A7" s="9" t="s">
        <v>188</v>
      </c>
      <c r="B7" s="7" t="e">
        <f>H5</f>
        <v>#REF!</v>
      </c>
      <c r="C7" s="7" t="e">
        <f>H7</f>
        <v>#REF!</v>
      </c>
      <c r="D7" s="7" t="e">
        <f>+H13</f>
        <v>#REF!</v>
      </c>
      <c r="F7" t="s">
        <v>18</v>
      </c>
      <c r="G7" s="11" t="e">
        <f t="shared" ref="G7:S7" si="2">IF($B$2="Plan",G20,G33)</f>
        <v>#REF!</v>
      </c>
      <c r="H7" s="11" t="e">
        <f t="shared" si="2"/>
        <v>#REF!</v>
      </c>
      <c r="I7" s="11" t="e">
        <f t="shared" si="2"/>
        <v>#REF!</v>
      </c>
      <c r="J7" s="11" t="e">
        <f t="shared" si="2"/>
        <v>#REF!</v>
      </c>
      <c r="K7" s="11" t="e">
        <f t="shared" si="2"/>
        <v>#REF!</v>
      </c>
      <c r="L7" s="11" t="e">
        <f t="shared" si="2"/>
        <v>#REF!</v>
      </c>
      <c r="M7" s="11" t="e">
        <f t="shared" si="2"/>
        <v>#REF!</v>
      </c>
      <c r="N7" s="11" t="e">
        <f t="shared" si="2"/>
        <v>#REF!</v>
      </c>
      <c r="O7" s="11" t="e">
        <f t="shared" si="2"/>
        <v>#REF!</v>
      </c>
      <c r="P7" s="11" t="e">
        <f t="shared" si="2"/>
        <v>#REF!</v>
      </c>
      <c r="Q7" s="11" t="e">
        <f t="shared" si="2"/>
        <v>#REF!</v>
      </c>
      <c r="R7" s="11" t="e">
        <f t="shared" si="2"/>
        <v>#REF!</v>
      </c>
      <c r="S7" s="11" t="e">
        <f t="shared" si="2"/>
        <v>#REF!</v>
      </c>
    </row>
    <row r="8" spans="1:19" x14ac:dyDescent="0.2">
      <c r="A8" s="9" t="s">
        <v>189</v>
      </c>
      <c r="B8" s="7" t="e">
        <f>I5</f>
        <v>#REF!</v>
      </c>
      <c r="C8" s="7" t="e">
        <f>I7</f>
        <v>#REF!</v>
      </c>
      <c r="D8" s="7" t="e">
        <f>+I13</f>
        <v>#REF!</v>
      </c>
      <c r="F8" t="s">
        <v>30</v>
      </c>
      <c r="G8" s="11" t="e">
        <f t="shared" ref="G8:S8" si="3">IF($B$2="Plan",G21,G34)</f>
        <v>#REF!</v>
      </c>
      <c r="H8" s="11" t="e">
        <f t="shared" si="3"/>
        <v>#REF!</v>
      </c>
      <c r="I8" s="11" t="e">
        <f t="shared" si="3"/>
        <v>#REF!</v>
      </c>
      <c r="J8" s="11" t="e">
        <f t="shared" si="3"/>
        <v>#REF!</v>
      </c>
      <c r="K8" s="11" t="e">
        <f t="shared" si="3"/>
        <v>#REF!</v>
      </c>
      <c r="L8" s="11" t="e">
        <f t="shared" si="3"/>
        <v>#REF!</v>
      </c>
      <c r="M8" s="11" t="e">
        <f t="shared" si="3"/>
        <v>#REF!</v>
      </c>
      <c r="N8" s="11" t="e">
        <f t="shared" si="3"/>
        <v>#REF!</v>
      </c>
      <c r="O8" s="11" t="e">
        <f t="shared" si="3"/>
        <v>#REF!</v>
      </c>
      <c r="P8" s="11" t="e">
        <f t="shared" si="3"/>
        <v>#REF!</v>
      </c>
      <c r="Q8" s="11" t="e">
        <f t="shared" si="3"/>
        <v>#REF!</v>
      </c>
      <c r="R8" s="11" t="e">
        <f t="shared" si="3"/>
        <v>#REF!</v>
      </c>
      <c r="S8" s="11" t="e">
        <f t="shared" si="3"/>
        <v>#REF!</v>
      </c>
    </row>
    <row r="9" spans="1:19" x14ac:dyDescent="0.2">
      <c r="A9" s="9" t="s">
        <v>190</v>
      </c>
      <c r="B9" s="7" t="e">
        <f>J5</f>
        <v>#REF!</v>
      </c>
      <c r="C9" s="7" t="e">
        <f>+J7</f>
        <v>#REF!</v>
      </c>
      <c r="D9" s="7" t="e">
        <f>+J13</f>
        <v>#REF!</v>
      </c>
      <c r="F9" t="s">
        <v>8</v>
      </c>
      <c r="G9" s="11" t="e">
        <f t="shared" ref="G9:S9" si="4">IF($B$2="Plan",G22,G35)</f>
        <v>#REF!</v>
      </c>
      <c r="H9" s="11" t="e">
        <f t="shared" si="4"/>
        <v>#REF!</v>
      </c>
      <c r="I9" s="11" t="e">
        <f t="shared" si="4"/>
        <v>#REF!</v>
      </c>
      <c r="J9" s="11" t="e">
        <f t="shared" si="4"/>
        <v>#REF!</v>
      </c>
      <c r="K9" s="11" t="e">
        <f t="shared" si="4"/>
        <v>#REF!</v>
      </c>
      <c r="L9" s="11" t="e">
        <f t="shared" si="4"/>
        <v>#REF!</v>
      </c>
      <c r="M9" s="11" t="e">
        <f t="shared" si="4"/>
        <v>#REF!</v>
      </c>
      <c r="N9" s="11" t="e">
        <f t="shared" si="4"/>
        <v>#REF!</v>
      </c>
      <c r="O9" s="11" t="e">
        <f t="shared" si="4"/>
        <v>#REF!</v>
      </c>
      <c r="P9" s="11" t="e">
        <f t="shared" si="4"/>
        <v>#REF!</v>
      </c>
      <c r="Q9" s="11" t="e">
        <f t="shared" si="4"/>
        <v>#REF!</v>
      </c>
      <c r="R9" s="11" t="e">
        <f t="shared" si="4"/>
        <v>#REF!</v>
      </c>
      <c r="S9" s="11" t="e">
        <f t="shared" si="4"/>
        <v>#REF!</v>
      </c>
    </row>
    <row r="10" spans="1:19" x14ac:dyDescent="0.2">
      <c r="A10" s="9" t="s">
        <v>71</v>
      </c>
      <c r="B10" s="7" t="e">
        <f>K5</f>
        <v>#REF!</v>
      </c>
      <c r="C10" s="7" t="e">
        <f>+K7</f>
        <v>#REF!</v>
      </c>
      <c r="D10" s="7" t="e">
        <f>+K13</f>
        <v>#REF!</v>
      </c>
      <c r="F10" t="s">
        <v>7</v>
      </c>
      <c r="G10" s="11" t="e">
        <f t="shared" ref="G10:S10" si="5">IF($B$2="Plan",G23,G36)</f>
        <v>#REF!</v>
      </c>
      <c r="H10" s="11" t="e">
        <f t="shared" si="5"/>
        <v>#REF!</v>
      </c>
      <c r="I10" s="11" t="e">
        <f t="shared" si="5"/>
        <v>#REF!</v>
      </c>
      <c r="J10" s="11" t="e">
        <f t="shared" si="5"/>
        <v>#REF!</v>
      </c>
      <c r="K10" s="11" t="e">
        <f t="shared" si="5"/>
        <v>#REF!</v>
      </c>
      <c r="L10" s="11" t="e">
        <f t="shared" si="5"/>
        <v>#REF!</v>
      </c>
      <c r="M10" s="11" t="e">
        <f t="shared" si="5"/>
        <v>#REF!</v>
      </c>
      <c r="N10" s="11" t="e">
        <f t="shared" si="5"/>
        <v>#REF!</v>
      </c>
      <c r="O10" s="11" t="e">
        <f t="shared" si="5"/>
        <v>#REF!</v>
      </c>
      <c r="P10" s="11" t="e">
        <f t="shared" si="5"/>
        <v>#REF!</v>
      </c>
      <c r="Q10" s="11" t="e">
        <f t="shared" si="5"/>
        <v>#REF!</v>
      </c>
      <c r="R10" s="11" t="e">
        <f t="shared" si="5"/>
        <v>#REF!</v>
      </c>
      <c r="S10" s="11" t="e">
        <f t="shared" si="5"/>
        <v>#REF!</v>
      </c>
    </row>
    <row r="11" spans="1:19" x14ac:dyDescent="0.2">
      <c r="A11" s="9" t="s">
        <v>191</v>
      </c>
      <c r="B11" s="7" t="e">
        <f>L5</f>
        <v>#REF!</v>
      </c>
      <c r="C11" s="7" t="e">
        <f>+L7</f>
        <v>#REF!</v>
      </c>
      <c r="D11" s="7" t="e">
        <f>+L13</f>
        <v>#REF!</v>
      </c>
      <c r="F11" t="s">
        <v>31</v>
      </c>
      <c r="G11" s="11" t="e">
        <f t="shared" ref="G11:S11" si="6">IF($B$2="Plan",G24,G37)</f>
        <v>#REF!</v>
      </c>
      <c r="H11" s="11" t="e">
        <f t="shared" si="6"/>
        <v>#REF!</v>
      </c>
      <c r="I11" s="11" t="e">
        <f t="shared" si="6"/>
        <v>#REF!</v>
      </c>
      <c r="J11" s="11" t="e">
        <f t="shared" si="6"/>
        <v>#REF!</v>
      </c>
      <c r="K11" s="11" t="e">
        <f t="shared" si="6"/>
        <v>#REF!</v>
      </c>
      <c r="L11" s="11" t="e">
        <f t="shared" si="6"/>
        <v>#REF!</v>
      </c>
      <c r="M11" s="11" t="e">
        <f t="shared" si="6"/>
        <v>#REF!</v>
      </c>
      <c r="N11" s="11" t="e">
        <f t="shared" si="6"/>
        <v>#REF!</v>
      </c>
      <c r="O11" s="11" t="e">
        <f t="shared" si="6"/>
        <v>#REF!</v>
      </c>
      <c r="P11" s="11" t="e">
        <f t="shared" si="6"/>
        <v>#REF!</v>
      </c>
      <c r="Q11" s="11" t="e">
        <f t="shared" si="6"/>
        <v>#REF!</v>
      </c>
      <c r="R11" s="11" t="e">
        <f t="shared" si="6"/>
        <v>#REF!</v>
      </c>
      <c r="S11" s="11" t="e">
        <f t="shared" si="6"/>
        <v>#REF!</v>
      </c>
    </row>
    <row r="12" spans="1:19" x14ac:dyDescent="0.2">
      <c r="A12" s="9" t="s">
        <v>192</v>
      </c>
      <c r="B12" s="7" t="e">
        <f>M5</f>
        <v>#REF!</v>
      </c>
      <c r="C12" s="7" t="e">
        <f>+M7</f>
        <v>#REF!</v>
      </c>
      <c r="D12" s="7" t="e">
        <f>+M13</f>
        <v>#REF!</v>
      </c>
      <c r="F12" t="s">
        <v>12</v>
      </c>
      <c r="G12" s="11" t="e">
        <f t="shared" ref="G12:S12" si="7">IF($B$2="Plan",G25,G38)</f>
        <v>#REF!</v>
      </c>
      <c r="H12" s="11" t="e">
        <f t="shared" si="7"/>
        <v>#REF!</v>
      </c>
      <c r="I12" s="11" t="e">
        <f t="shared" si="7"/>
        <v>#REF!</v>
      </c>
      <c r="J12" s="11" t="e">
        <f t="shared" si="7"/>
        <v>#REF!</v>
      </c>
      <c r="K12" s="11" t="e">
        <f t="shared" si="7"/>
        <v>#REF!</v>
      </c>
      <c r="L12" s="11" t="e">
        <f t="shared" si="7"/>
        <v>#REF!</v>
      </c>
      <c r="M12" s="11" t="e">
        <f t="shared" si="7"/>
        <v>#REF!</v>
      </c>
      <c r="N12" s="11" t="e">
        <f t="shared" si="7"/>
        <v>#REF!</v>
      </c>
      <c r="O12" s="11" t="e">
        <f t="shared" si="7"/>
        <v>#REF!</v>
      </c>
      <c r="P12" s="11" t="e">
        <f t="shared" si="7"/>
        <v>#REF!</v>
      </c>
      <c r="Q12" s="11" t="e">
        <f t="shared" si="7"/>
        <v>#REF!</v>
      </c>
      <c r="R12" s="11" t="e">
        <f t="shared" si="7"/>
        <v>#REF!</v>
      </c>
      <c r="S12" s="11" t="e">
        <f t="shared" si="7"/>
        <v>#REF!</v>
      </c>
    </row>
    <row r="13" spans="1:19" x14ac:dyDescent="0.2">
      <c r="A13" s="9" t="s">
        <v>193</v>
      </c>
      <c r="B13" s="7" t="e">
        <f>N5</f>
        <v>#REF!</v>
      </c>
      <c r="C13" s="7" t="e">
        <f>+N7</f>
        <v>#REF!</v>
      </c>
      <c r="D13" s="7" t="e">
        <f>+N13</f>
        <v>#REF!</v>
      </c>
      <c r="F13" t="s">
        <v>32</v>
      </c>
      <c r="G13" s="11" t="e">
        <f t="shared" ref="G13:S13" si="8">IF($B$2="Plan",G26,G39)</f>
        <v>#REF!</v>
      </c>
      <c r="H13" s="11" t="e">
        <f t="shared" si="8"/>
        <v>#REF!</v>
      </c>
      <c r="I13" s="11" t="e">
        <f t="shared" si="8"/>
        <v>#REF!</v>
      </c>
      <c r="J13" s="11" t="e">
        <f t="shared" si="8"/>
        <v>#REF!</v>
      </c>
      <c r="K13" s="11" t="e">
        <f t="shared" si="8"/>
        <v>#REF!</v>
      </c>
      <c r="L13" s="11" t="e">
        <f t="shared" si="8"/>
        <v>#REF!</v>
      </c>
      <c r="M13" s="11" t="e">
        <f t="shared" si="8"/>
        <v>#REF!</v>
      </c>
      <c r="N13" s="11" t="e">
        <f t="shared" si="8"/>
        <v>#REF!</v>
      </c>
      <c r="O13" s="11" t="e">
        <f t="shared" si="8"/>
        <v>#REF!</v>
      </c>
      <c r="P13" s="11" t="e">
        <f t="shared" si="8"/>
        <v>#REF!</v>
      </c>
      <c r="Q13" s="11" t="e">
        <f t="shared" si="8"/>
        <v>#REF!</v>
      </c>
      <c r="R13" s="11" t="e">
        <f t="shared" si="8"/>
        <v>#REF!</v>
      </c>
      <c r="S13" s="11" t="e">
        <f t="shared" si="8"/>
        <v>#REF!</v>
      </c>
    </row>
    <row r="14" spans="1:19" x14ac:dyDescent="0.2">
      <c r="A14" s="9" t="s">
        <v>194</v>
      </c>
      <c r="B14" s="7" t="e">
        <f>O5</f>
        <v>#REF!</v>
      </c>
      <c r="C14" s="7" t="e">
        <f>+O7</f>
        <v>#REF!</v>
      </c>
      <c r="D14" s="7" t="e">
        <f>+O13</f>
        <v>#REF!</v>
      </c>
    </row>
    <row r="15" spans="1:19" x14ac:dyDescent="0.2">
      <c r="A15" s="9" t="s">
        <v>195</v>
      </c>
      <c r="B15" s="7" t="e">
        <f>P5</f>
        <v>#REF!</v>
      </c>
      <c r="C15" s="7" t="e">
        <f>+P7</f>
        <v>#REF!</v>
      </c>
      <c r="D15" s="7" t="e">
        <f>+P13</f>
        <v>#REF!</v>
      </c>
      <c r="G15" s="7" t="e">
        <f>Pivot_FP!E13</f>
        <v>#REF!</v>
      </c>
      <c r="H15" s="7" t="e">
        <f>Pivot_FP!F13</f>
        <v>#REF!</v>
      </c>
      <c r="I15" s="7" t="e">
        <f>Pivot_FP!G13</f>
        <v>#REF!</v>
      </c>
      <c r="J15" s="7" t="e">
        <f>Pivot_FP!H13</f>
        <v>#REF!</v>
      </c>
      <c r="K15" s="7" t="e">
        <f>Pivot_FP!I13</f>
        <v>#REF!</v>
      </c>
      <c r="L15" s="7" t="e">
        <f>Pivot_FP!J13</f>
        <v>#REF!</v>
      </c>
      <c r="M15" s="7" t="e">
        <f>Pivot_FP!K13</f>
        <v>#REF!</v>
      </c>
      <c r="N15" s="7" t="e">
        <f>Pivot_FP!L13</f>
        <v>#REF!</v>
      </c>
      <c r="O15" s="7" t="e">
        <f>Pivot_FP!M13</f>
        <v>#REF!</v>
      </c>
      <c r="P15" s="7" t="e">
        <f>Pivot_FP!N13</f>
        <v>#REF!</v>
      </c>
      <c r="Q15" s="7" t="e">
        <f>Pivot_FP!O13</f>
        <v>#REF!</v>
      </c>
      <c r="R15" s="7" t="e">
        <f>Pivot_FP!P13</f>
        <v>#REF!</v>
      </c>
      <c r="S15" s="7" t="e">
        <f>Pivot_FP!Q13</f>
        <v>#REF!</v>
      </c>
    </row>
    <row r="16" spans="1:19" x14ac:dyDescent="0.2">
      <c r="A16" s="9" t="s">
        <v>196</v>
      </c>
      <c r="B16" s="7" t="e">
        <f>Q5</f>
        <v>#REF!</v>
      </c>
      <c r="C16" s="7" t="e">
        <f>+Q7</f>
        <v>#REF!</v>
      </c>
      <c r="D16" s="7" t="e">
        <f>+Q13</f>
        <v>#REF!</v>
      </c>
    </row>
    <row r="17" spans="1:19" x14ac:dyDescent="0.2">
      <c r="A17" s="9" t="s">
        <v>197</v>
      </c>
      <c r="B17" s="7" t="e">
        <f>R5</f>
        <v>#REF!</v>
      </c>
      <c r="C17" s="7" t="e">
        <f>+R7</f>
        <v>#REF!</v>
      </c>
      <c r="D17" s="7" t="e">
        <f>+R13</f>
        <v>#REF!</v>
      </c>
      <c r="G17">
        <v>1</v>
      </c>
      <c r="H17">
        <v>2</v>
      </c>
      <c r="I17">
        <v>3</v>
      </c>
      <c r="J17">
        <v>4</v>
      </c>
      <c r="K17">
        <v>5</v>
      </c>
      <c r="L17">
        <v>6</v>
      </c>
      <c r="M17">
        <v>7</v>
      </c>
      <c r="N17">
        <v>8</v>
      </c>
      <c r="O17">
        <v>9</v>
      </c>
      <c r="P17">
        <v>10</v>
      </c>
      <c r="Q17">
        <v>11</v>
      </c>
      <c r="R17">
        <v>12</v>
      </c>
      <c r="S17">
        <v>10001</v>
      </c>
    </row>
    <row r="18" spans="1:19" x14ac:dyDescent="0.2">
      <c r="F18" t="s">
        <v>28</v>
      </c>
      <c r="G18" s="11" t="e">
        <f>IF($D$1=Hilfsblatt!$A$2,1,0)*('GuV - Gesamtübersicht'!G10+'GuV - Gesamtübersicht'!G12+'GuV - Gesamtübersicht'!G16)+IF($D$1=Hilfsblatt!$A$3,1,0)*('GuV - Gesamtübersicht'!U10+'GuV - Gesamtübersicht'!U12+'GuV - Gesamtübersicht'!U16)+IF($D$1=Hilfsblatt!$A$4,1,0)*('GuV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H18" s="11" t="e">
        <f>IF($D$1=Hilfsblatt!$A$2,1,0)*('GuV - Gesamtübersicht'!H10+'GuV - Gesamtübersicht'!H12+'GuV - Gesamtübersicht'!H16)+IF($D$1=Hilfsblatt!$A$3,1,0)*('GuV - Gesamtübersicht'!V10+'GuV - Gesamtübersicht'!V12+'GuV - Gesamtübersicht'!V16)+IF($D$1=Hilfsblatt!$A$4,1,0)*('GuV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I18" s="11" t="e">
        <f>IF($D$1=Hilfsblatt!$A$2,1,0)*('GuV - Gesamtübersicht'!I10+'GuV - Gesamtübersicht'!I12+'GuV - Gesamtübersicht'!I16)+IF($D$1=Hilfsblatt!$A$3,1,0)*('GuV - Gesamtübersicht'!W10+'GuV - Gesamtübersicht'!W12+'GuV - Gesamtübersicht'!W16)+IF($D$1=Hilfsblatt!$A$4,1,0)*('GuV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J18" s="11" t="e">
        <f>IF($D$1=Hilfsblatt!$A$2,1,0)*('GuV - Gesamtübersicht'!J10+'GuV - Gesamtübersicht'!J12+'GuV - Gesamtübersicht'!J16)+IF($D$1=Hilfsblatt!$A$3,1,0)*('GuV - Gesamtübersicht'!X10+'GuV - Gesamtübersicht'!X12+'GuV - Gesamtübersicht'!X16)+IF($D$1=Hilfsblatt!$A$4,1,0)*('GuV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K18" s="11" t="e">
        <f>IF($D$1=Hilfsblatt!$A$2,1,0)*('GuV - Gesamtübersicht'!K10+'GuV - Gesamtübersicht'!K12+'GuV - Gesamtübersicht'!K16)+IF($D$1=Hilfsblatt!$A$3,1,0)*('GuV - Gesamtübersicht'!Y10+'GuV - Gesamtübersicht'!Y12+'GuV - Gesamtübersicht'!Y16)+IF($D$1=Hilfsblatt!$A$4,1,0)*('GuV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L18" s="11" t="e">
        <f>IF($D$1=Hilfsblatt!$A$2,1,0)*('GuV - Gesamtübersicht'!L10+'GuV - Gesamtübersicht'!L12+'GuV - Gesamtübersicht'!L16)+IF($D$1=Hilfsblatt!$A$3,1,0)*('GuV - Gesamtübersicht'!Z10+'GuV - Gesamtübersicht'!Z12+'GuV - Gesamtübersicht'!Z16)+IF($D$1=Hilfsblatt!$A$4,1,0)*('GuV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M18" s="11" t="e">
        <f>IF($D$1=Hilfsblatt!$A$2,1,0)*('GuV - Gesamtübersicht'!M10+'GuV - Gesamtübersicht'!M12+'GuV - Gesamtübersicht'!M16)+IF($D$1=Hilfsblatt!$A$3,1,0)*('GuV - Gesamtübersicht'!AA10+'GuV - Gesamtübersicht'!AA12+'GuV - Gesamtübersicht'!AA16)+IF($D$1=Hilfsblatt!$A$4,1,0)*('GuV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N18" s="11" t="e">
        <f>IF($D$1=Hilfsblatt!$A$2,1,0)*('GuV - Gesamtübersicht'!N10+'GuV - Gesamtübersicht'!N12+'GuV - Gesamtübersicht'!N16)+IF($D$1=Hilfsblatt!$A$3,1,0)*('GuV - Gesamtübersicht'!AB10+'GuV - Gesamtübersicht'!AB12+'GuV - Gesamtübersicht'!AB16)+IF($D$1=Hilfsblatt!$A$4,1,0)*('GuV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O18" s="11" t="e">
        <f>IF($D$1=Hilfsblatt!$A$2,1,0)*('GuV - Gesamtübersicht'!O10+'GuV - Gesamtübersicht'!O12+'GuV - Gesamtübersicht'!O16)+IF($D$1=Hilfsblatt!$A$3,1,0)*('GuV - Gesamtübersicht'!AC10+'GuV - Gesamtübersicht'!AC12+'GuV - Gesamtübersicht'!AC16)+IF($D$1=Hilfsblatt!$A$4,1,0)*('GuV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P18" s="11" t="e">
        <f>IF($D$1=Hilfsblatt!$A$2,1,0)*('GuV - Gesamtübersicht'!P10+'GuV - Gesamtübersicht'!P12+'GuV - Gesamtübersicht'!P16)+IF($D$1=Hilfsblatt!$A$3,1,0)*('GuV - Gesamtübersicht'!AD10+'GuV - Gesamtübersicht'!AD12+'GuV - Gesamtübersicht'!AD16)+IF($D$1=Hilfsblatt!$A$4,1,0)*('GuV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Q18" s="11" t="e">
        <f>IF($D$1=Hilfsblatt!$A$2,1,0)*('GuV - Gesamtübersicht'!Q10+'GuV - Gesamtübersicht'!Q12+'GuV - Gesamtübersicht'!Q16)+IF($D$1=Hilfsblatt!$A$3,1,0)*('GuV - Gesamtübersicht'!AE10+'GuV - Gesamtübersicht'!AE12+'GuV - Gesamtübersicht'!AE16)+IF($D$1=Hilfsblatt!$A$4,1,0)*('GuV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R18" s="11" t="e">
        <f>IF($D$1=Hilfsblatt!$A$2,1,0)*('GuV - Gesamtübersicht'!R10+'GuV - Gesamtübersicht'!R12+'GuV - Gesamtübersicht'!R16)+IF($D$1=Hilfsblatt!$A$3,1,0)*('GuV - Gesamtübersicht'!AF10+'GuV - Gesamtübersicht'!AF12+'GuV - Gesamtübersicht'!AF16)+IF($D$1=Hilfsblatt!$A$4,1,0)*('GuV - Gesamtübersicht'!#REF!+'GuV - Gesamtübersicht'!#REF!+'GuV - Gesamtübersicht'!#REF!)/12+IF($D$1=Hilfsblatt!$A$5,1,0)*('GuV - Gesamtübersicht'!#REF!+'GuV - Gesamtübersicht'!#REF!+'GuV - Gesamtübersicht'!#REF!)/12+IF($D$1=Hilfsblatt!$A$6,1,0)*('GuV - Gesamtübersicht'!#REF!+'GuV - Gesamtübersicht'!#REF!+'GuV - Gesamtübersicht'!#REF!)/12</f>
        <v>#REF!</v>
      </c>
      <c r="S18" s="11" t="e">
        <f>IF($D$1=Hilfsblatt!$A$2,1,0)*('GuV - Gesamtübersicht'!S10+'GuV - Gesamtübersicht'!S12+'GuV - Gesamtübersicht'!S16)+IF($D$1=Hilfsblatt!$A$3,1,0)*('GuV - Gesamtübersicht'!AG10+'GuV - Gesamtübersicht'!AG12+'GuV - Gesamtübersicht'!AG16)+IF($D$1=Hilfsblatt!$A$4,1,0)*('GuV - Gesamtübersicht'!#REF!+'GuV - Gesamtübersicht'!#REF!+'GuV - Gesamtübersicht'!#REF!)+IF($D$1=Hilfsblatt!$A$5,1,0)*('GuV - Gesamtübersicht'!#REF!+'GuV - Gesamtübersicht'!#REF!+'GuV - Gesamtübersicht'!#REF!)+IF($D$1=Hilfsblatt!$A$6,1,0)*('GuV - Gesamtübersicht'!#REF!+'GuV - Gesamtübersicht'!#REF!+'GuV - Gesamtübersicht'!#REF!)</f>
        <v>#REF!</v>
      </c>
    </row>
    <row r="19" spans="1:19" x14ac:dyDescent="0.2">
      <c r="F19" t="s">
        <v>29</v>
      </c>
      <c r="G19" s="12" t="e">
        <f>IF($D$1=Hilfsblatt!$A$2,1,0)*'GuV - Gesamtübersicht'!G18+IF($D$1=Hilfsblatt!$A$3,1,0)*'GuV - Gesamtübersicht'!U18+IF($D$1=Hilfsblatt!$A$4,1,0)*'GuV - Gesamtübersicht'!#REF!/12+IF($D$1=Hilfsblatt!$A$5,1,0)*'GuV - Gesamtübersicht'!#REF!/12+IF($D$1=Hilfsblatt!$A$6,1,0)*'GuV - Gesamtübersicht'!#REF!/12</f>
        <v>#REF!</v>
      </c>
      <c r="H19" s="12" t="e">
        <f>IF($D$1=Hilfsblatt!$A$2,1,0)*'GuV - Gesamtübersicht'!H18+IF($D$1=Hilfsblatt!$A$3,1,0)*'GuV - Gesamtübersicht'!V18+IF($D$1=Hilfsblatt!$A$4,1,0)*'GuV - Gesamtübersicht'!#REF!/12+IF($D$1=Hilfsblatt!$A$5,1,0)*'GuV - Gesamtübersicht'!#REF!/12+IF($D$1=Hilfsblatt!$A$6,1,0)*'GuV - Gesamtübersicht'!#REF!/12</f>
        <v>#REF!</v>
      </c>
      <c r="I19" s="12" t="e">
        <f>IF($D$1=Hilfsblatt!$A$2,1,0)*'GuV - Gesamtübersicht'!I18+IF($D$1=Hilfsblatt!$A$3,1,0)*'GuV - Gesamtübersicht'!W18+IF($D$1=Hilfsblatt!$A$4,1,0)*'GuV - Gesamtübersicht'!#REF!/12+IF($D$1=Hilfsblatt!$A$5,1,0)*'GuV - Gesamtübersicht'!#REF!/12+IF($D$1=Hilfsblatt!$A$6,1,0)*'GuV - Gesamtübersicht'!#REF!/12</f>
        <v>#REF!</v>
      </c>
      <c r="J19" s="12" t="e">
        <f>IF($D$1=Hilfsblatt!$A$2,1,0)*'GuV - Gesamtübersicht'!J18+IF($D$1=Hilfsblatt!$A$3,1,0)*'GuV - Gesamtübersicht'!X18+IF($D$1=Hilfsblatt!$A$4,1,0)*'GuV - Gesamtübersicht'!#REF!/12+IF($D$1=Hilfsblatt!$A$5,1,0)*'GuV - Gesamtübersicht'!#REF!/12+IF($D$1=Hilfsblatt!$A$6,1,0)*'GuV - Gesamtübersicht'!#REF!/12</f>
        <v>#REF!</v>
      </c>
      <c r="K19" s="12" t="e">
        <f>IF($D$1=Hilfsblatt!$A$2,1,0)*'GuV - Gesamtübersicht'!K18+IF($D$1=Hilfsblatt!$A$3,1,0)*'GuV - Gesamtübersicht'!Y18+IF($D$1=Hilfsblatt!$A$4,1,0)*'GuV - Gesamtübersicht'!#REF!/12+IF($D$1=Hilfsblatt!$A$5,1,0)*'GuV - Gesamtübersicht'!#REF!/12+IF($D$1=Hilfsblatt!$A$6,1,0)*'GuV - Gesamtübersicht'!#REF!/12</f>
        <v>#REF!</v>
      </c>
      <c r="L19" s="12" t="e">
        <f>IF($D$1=Hilfsblatt!$A$2,1,0)*'GuV - Gesamtübersicht'!L18+IF($D$1=Hilfsblatt!$A$3,1,0)*'GuV - Gesamtübersicht'!Z18+IF($D$1=Hilfsblatt!$A$4,1,0)*'GuV - Gesamtübersicht'!#REF!/12+IF($D$1=Hilfsblatt!$A$5,1,0)*'GuV - Gesamtübersicht'!#REF!/12+IF($D$1=Hilfsblatt!$A$6,1,0)*'GuV - Gesamtübersicht'!#REF!/12</f>
        <v>#REF!</v>
      </c>
      <c r="M19" s="12" t="e">
        <f>IF($D$1=Hilfsblatt!$A$2,1,0)*'GuV - Gesamtübersicht'!M18+IF($D$1=Hilfsblatt!$A$3,1,0)*'GuV - Gesamtübersicht'!AA18+IF($D$1=Hilfsblatt!$A$4,1,0)*'GuV - Gesamtübersicht'!#REF!/12+IF($D$1=Hilfsblatt!$A$5,1,0)*'GuV - Gesamtübersicht'!#REF!/12+IF($D$1=Hilfsblatt!$A$6,1,0)*'GuV - Gesamtübersicht'!#REF!/12</f>
        <v>#REF!</v>
      </c>
      <c r="N19" s="12" t="e">
        <f>IF($D$1=Hilfsblatt!$A$2,1,0)*'GuV - Gesamtübersicht'!N18+IF($D$1=Hilfsblatt!$A$3,1,0)*'GuV - Gesamtübersicht'!AB18+IF($D$1=Hilfsblatt!$A$4,1,0)*'GuV - Gesamtübersicht'!#REF!/12+IF($D$1=Hilfsblatt!$A$5,1,0)*'GuV - Gesamtübersicht'!#REF!/12+IF($D$1=Hilfsblatt!$A$6,1,0)*'GuV - Gesamtübersicht'!#REF!/12</f>
        <v>#REF!</v>
      </c>
      <c r="O19" s="12" t="e">
        <f>IF($D$1=Hilfsblatt!$A$2,1,0)*'GuV - Gesamtübersicht'!O18+IF($D$1=Hilfsblatt!$A$3,1,0)*'GuV - Gesamtübersicht'!AC18+IF($D$1=Hilfsblatt!$A$4,1,0)*'GuV - Gesamtübersicht'!#REF!/12+IF($D$1=Hilfsblatt!$A$5,1,0)*'GuV - Gesamtübersicht'!#REF!/12+IF($D$1=Hilfsblatt!$A$6,1,0)*'GuV - Gesamtübersicht'!#REF!/12</f>
        <v>#REF!</v>
      </c>
      <c r="P19" s="12" t="e">
        <f>IF($D$1=Hilfsblatt!$A$2,1,0)*'GuV - Gesamtübersicht'!P18+IF($D$1=Hilfsblatt!$A$3,1,0)*'GuV - Gesamtübersicht'!AD18+IF($D$1=Hilfsblatt!$A$4,1,0)*'GuV - Gesamtübersicht'!#REF!/12+IF($D$1=Hilfsblatt!$A$5,1,0)*'GuV - Gesamtübersicht'!#REF!/12+IF($D$1=Hilfsblatt!$A$6,1,0)*'GuV - Gesamtübersicht'!#REF!/12</f>
        <v>#REF!</v>
      </c>
      <c r="Q19" s="12" t="e">
        <f>IF($D$1=Hilfsblatt!$A$2,1,0)*'GuV - Gesamtübersicht'!Q18+IF($D$1=Hilfsblatt!$A$3,1,0)*'GuV - Gesamtübersicht'!AE18+IF($D$1=Hilfsblatt!$A$4,1,0)*'GuV - Gesamtübersicht'!#REF!/12+IF($D$1=Hilfsblatt!$A$5,1,0)*'GuV - Gesamtübersicht'!#REF!/12+IF($D$1=Hilfsblatt!$A$6,1,0)*'GuV - Gesamtübersicht'!#REF!/12</f>
        <v>#REF!</v>
      </c>
      <c r="R19" s="12" t="e">
        <f>IF($D$1=Hilfsblatt!$A$2,1,0)*'GuV - Gesamtübersicht'!R18+IF($D$1=Hilfsblatt!$A$3,1,0)*'GuV - Gesamtübersicht'!AF18+IF($D$1=Hilfsblatt!$A$4,1,0)*'GuV - Gesamtübersicht'!#REF!/12+IF($D$1=Hilfsblatt!$A$5,1,0)*'GuV - Gesamtübersicht'!#REF!/12+IF($D$1=Hilfsblatt!$A$6,1,0)*'GuV - Gesamtübersicht'!#REF!/12</f>
        <v>#REF!</v>
      </c>
      <c r="S19" s="12" t="e">
        <f>IF($D$1=Hilfsblatt!$A$2,1,0)*'GuV - Gesamtübersicht'!S18+IF($D$1=Hilfsblatt!$A$3,1,0)*'GuV - Gesamtübersicht'!AG18+IF($D$1=Hilfsblatt!$A$4,1,0)*'GuV - Gesamtübersicht'!#REF!+IF($D$1=Hilfsblatt!$A$5,1,0)*'GuV - Gesamtübersicht'!#REF!+IF($D$1=Hilfsblatt!$A$6,1,0)*'GuV - Gesamtübersicht'!#REF!</f>
        <v>#REF!</v>
      </c>
    </row>
    <row r="20" spans="1:19" x14ac:dyDescent="0.2">
      <c r="F20" t="s">
        <v>18</v>
      </c>
      <c r="G20" s="11" t="e">
        <f t="shared" ref="G20:S20" si="9">G18-G19</f>
        <v>#REF!</v>
      </c>
      <c r="H20" s="11" t="e">
        <f t="shared" si="9"/>
        <v>#REF!</v>
      </c>
      <c r="I20" s="11" t="e">
        <f t="shared" si="9"/>
        <v>#REF!</v>
      </c>
      <c r="J20" s="11" t="e">
        <f t="shared" si="9"/>
        <v>#REF!</v>
      </c>
      <c r="K20" s="11" t="e">
        <f t="shared" si="9"/>
        <v>#REF!</v>
      </c>
      <c r="L20" s="11" t="e">
        <f t="shared" si="9"/>
        <v>#REF!</v>
      </c>
      <c r="M20" s="11" t="e">
        <f t="shared" si="9"/>
        <v>#REF!</v>
      </c>
      <c r="N20" s="11" t="e">
        <f t="shared" si="9"/>
        <v>#REF!</v>
      </c>
      <c r="O20" s="11" t="e">
        <f t="shared" si="9"/>
        <v>#REF!</v>
      </c>
      <c r="P20" s="11" t="e">
        <f t="shared" si="9"/>
        <v>#REF!</v>
      </c>
      <c r="Q20" s="11" t="e">
        <f t="shared" si="9"/>
        <v>#REF!</v>
      </c>
      <c r="R20" s="11" t="e">
        <f t="shared" si="9"/>
        <v>#REF!</v>
      </c>
      <c r="S20" s="11" t="e">
        <f t="shared" si="9"/>
        <v>#REF!</v>
      </c>
    </row>
    <row r="21" spans="1:19" x14ac:dyDescent="0.2">
      <c r="F21" t="s">
        <v>30</v>
      </c>
      <c r="G21" s="12" t="e">
        <f>IF($D$1=Hilfsblatt!$A$2,1,0)*'GuV - Gesamtübersicht'!G24+IF($D$1=Hilfsblatt!$A$3,1,0)*'GuV - Gesamtübersicht'!U24+IF($D$1=Hilfsblatt!$A$4,1,0)*'GuV - Gesamtübersicht'!#REF!/12+IF($D$1=Hilfsblatt!$A$5,1,0)*'GuV - Gesamtübersicht'!#REF!/12+IF($D$1=Hilfsblatt!$A$6,1,0)*'GuV - Gesamtübersicht'!#REF!/12</f>
        <v>#REF!</v>
      </c>
      <c r="H21" s="12" t="e">
        <f>IF($D$1=Hilfsblatt!$A$2,1,0)*'GuV - Gesamtübersicht'!H24+IF($D$1=Hilfsblatt!$A$3,1,0)*'GuV - Gesamtübersicht'!V24+IF($D$1=Hilfsblatt!$A$4,1,0)*'GuV - Gesamtübersicht'!#REF!/12+IF($D$1=Hilfsblatt!$A$5,1,0)*'GuV - Gesamtübersicht'!#REF!/12+IF($D$1=Hilfsblatt!$A$6,1,0)*'GuV - Gesamtübersicht'!#REF!/12</f>
        <v>#REF!</v>
      </c>
      <c r="I21" s="12" t="e">
        <f>IF($D$1=Hilfsblatt!$A$2,1,0)*'GuV - Gesamtübersicht'!I24+IF($D$1=Hilfsblatt!$A$3,1,0)*'GuV - Gesamtübersicht'!W24+IF($D$1=Hilfsblatt!$A$4,1,0)*'GuV - Gesamtübersicht'!#REF!/12+IF($D$1=Hilfsblatt!$A$5,1,0)*'GuV - Gesamtübersicht'!#REF!/12+IF($D$1=Hilfsblatt!$A$6,1,0)*'GuV - Gesamtübersicht'!#REF!/12</f>
        <v>#REF!</v>
      </c>
      <c r="J21" s="12" t="e">
        <f>IF($D$1=Hilfsblatt!$A$2,1,0)*'GuV - Gesamtübersicht'!J24+IF($D$1=Hilfsblatt!$A$3,1,0)*'GuV - Gesamtübersicht'!X24+IF($D$1=Hilfsblatt!$A$4,1,0)*'GuV - Gesamtübersicht'!#REF!/12+IF($D$1=Hilfsblatt!$A$5,1,0)*'GuV - Gesamtübersicht'!#REF!/12+IF($D$1=Hilfsblatt!$A$6,1,0)*'GuV - Gesamtübersicht'!#REF!/12</f>
        <v>#REF!</v>
      </c>
      <c r="K21" s="12" t="e">
        <f>IF($D$1=Hilfsblatt!$A$2,1,0)*'GuV - Gesamtübersicht'!K24+IF($D$1=Hilfsblatt!$A$3,1,0)*'GuV - Gesamtübersicht'!Y24+IF($D$1=Hilfsblatt!$A$4,1,0)*'GuV - Gesamtübersicht'!#REF!/12+IF($D$1=Hilfsblatt!$A$5,1,0)*'GuV - Gesamtübersicht'!#REF!/12+IF($D$1=Hilfsblatt!$A$6,1,0)*'GuV - Gesamtübersicht'!#REF!/12</f>
        <v>#REF!</v>
      </c>
      <c r="L21" s="12" t="e">
        <f>IF($D$1=Hilfsblatt!$A$2,1,0)*'GuV - Gesamtübersicht'!L24+IF($D$1=Hilfsblatt!$A$3,1,0)*'GuV - Gesamtübersicht'!Z24+IF($D$1=Hilfsblatt!$A$4,1,0)*'GuV - Gesamtübersicht'!#REF!/12+IF($D$1=Hilfsblatt!$A$5,1,0)*'GuV - Gesamtübersicht'!#REF!/12+IF($D$1=Hilfsblatt!$A$6,1,0)*'GuV - Gesamtübersicht'!#REF!/12</f>
        <v>#REF!</v>
      </c>
      <c r="M21" s="12" t="e">
        <f>IF($D$1=Hilfsblatt!$A$2,1,0)*'GuV - Gesamtübersicht'!M24+IF($D$1=Hilfsblatt!$A$3,1,0)*'GuV - Gesamtübersicht'!AA24+IF($D$1=Hilfsblatt!$A$4,1,0)*'GuV - Gesamtübersicht'!#REF!/12+IF($D$1=Hilfsblatt!$A$5,1,0)*'GuV - Gesamtübersicht'!#REF!/12+IF($D$1=Hilfsblatt!$A$6,1,0)*'GuV - Gesamtübersicht'!#REF!/12</f>
        <v>#REF!</v>
      </c>
      <c r="N21" s="12" t="e">
        <f>IF($D$1=Hilfsblatt!$A$2,1,0)*'GuV - Gesamtübersicht'!N24+IF($D$1=Hilfsblatt!$A$3,1,0)*'GuV - Gesamtübersicht'!AB24+IF($D$1=Hilfsblatt!$A$4,1,0)*'GuV - Gesamtübersicht'!#REF!/12+IF($D$1=Hilfsblatt!$A$5,1,0)*'GuV - Gesamtübersicht'!#REF!/12+IF($D$1=Hilfsblatt!$A$6,1,0)*'GuV - Gesamtübersicht'!#REF!/12</f>
        <v>#REF!</v>
      </c>
      <c r="O21" s="12" t="e">
        <f>IF($D$1=Hilfsblatt!$A$2,1,0)*'GuV - Gesamtübersicht'!O24+IF($D$1=Hilfsblatt!$A$3,1,0)*'GuV - Gesamtübersicht'!AC24+IF($D$1=Hilfsblatt!$A$4,1,0)*'GuV - Gesamtübersicht'!#REF!/12+IF($D$1=Hilfsblatt!$A$5,1,0)*'GuV - Gesamtübersicht'!#REF!/12+IF($D$1=Hilfsblatt!$A$6,1,0)*'GuV - Gesamtübersicht'!#REF!/12</f>
        <v>#REF!</v>
      </c>
      <c r="P21" s="12" t="e">
        <f>IF($D$1=Hilfsblatt!$A$2,1,0)*'GuV - Gesamtübersicht'!P24+IF($D$1=Hilfsblatt!$A$3,1,0)*'GuV - Gesamtübersicht'!AD24+IF($D$1=Hilfsblatt!$A$4,1,0)*'GuV - Gesamtübersicht'!#REF!/12+IF($D$1=Hilfsblatt!$A$5,1,0)*'GuV - Gesamtübersicht'!#REF!/12+IF($D$1=Hilfsblatt!$A$6,1,0)*'GuV - Gesamtübersicht'!#REF!/12</f>
        <v>#REF!</v>
      </c>
      <c r="Q21" s="12" t="e">
        <f>IF($D$1=Hilfsblatt!$A$2,1,0)*'GuV - Gesamtübersicht'!Q24+IF($D$1=Hilfsblatt!$A$3,1,0)*'GuV - Gesamtübersicht'!AE24+IF($D$1=Hilfsblatt!$A$4,1,0)*'GuV - Gesamtübersicht'!#REF!/12+IF($D$1=Hilfsblatt!$A$5,1,0)*'GuV - Gesamtübersicht'!#REF!/12+IF($D$1=Hilfsblatt!$A$6,1,0)*'GuV - Gesamtübersicht'!#REF!/12</f>
        <v>#REF!</v>
      </c>
      <c r="R21" s="12" t="e">
        <f>IF($D$1=Hilfsblatt!$A$2,1,0)*'GuV - Gesamtübersicht'!R24+IF($D$1=Hilfsblatt!$A$3,1,0)*'GuV - Gesamtübersicht'!AF24+IF($D$1=Hilfsblatt!$A$4,1,0)*'GuV - Gesamtübersicht'!#REF!/12+IF($D$1=Hilfsblatt!$A$5,1,0)*'GuV - Gesamtübersicht'!#REF!/12+IF($D$1=Hilfsblatt!$A$6,1,0)*'GuV - Gesamtübersicht'!#REF!/12</f>
        <v>#REF!</v>
      </c>
      <c r="S21" s="12" t="e">
        <f>IF($D$1=Hilfsblatt!$A$2,1,0)*'GuV - Gesamtübersicht'!S24+IF($D$1=Hilfsblatt!$A$3,1,0)*'GuV - Gesamtübersicht'!AG24+IF($D$1=Hilfsblatt!$A$4,1,0)*'GuV - Gesamtübersicht'!#REF!+IF($D$1=Hilfsblatt!$A$5,1,0)*'GuV - Gesamtübersicht'!#REF!+IF($D$1=Hilfsblatt!$A$6,1,0)*'GuV - Gesamtübersicht'!#REF!</f>
        <v>#REF!</v>
      </c>
    </row>
    <row r="22" spans="1:19" x14ac:dyDescent="0.2">
      <c r="F22" t="s">
        <v>8</v>
      </c>
      <c r="G22" s="12" t="e">
        <f>IF($D$1=Hilfsblatt!$A$2,1,0)*'GuV - Gesamtübersicht'!G34+IF($D$1=Hilfsblatt!$A$3,1,0)*'GuV - Gesamtübersicht'!U34+IF($D$1=Hilfsblatt!$A$4,1,0)*'GuV - Gesamtübersicht'!#REF!/12+IF($D$1=Hilfsblatt!$A$5,1,0)*'GuV - Gesamtübersicht'!#REF!/12+IF($D$1=Hilfsblatt!$A$6,1,0)*'GuV - Gesamtübersicht'!#REF!/12</f>
        <v>#REF!</v>
      </c>
      <c r="H22" s="12" t="e">
        <f>IF($D$1=Hilfsblatt!$A$2,1,0)*'GuV - Gesamtübersicht'!H34+IF($D$1=Hilfsblatt!$A$3,1,0)*'GuV - Gesamtübersicht'!V34+IF($D$1=Hilfsblatt!$A$4,1,0)*'GuV - Gesamtübersicht'!#REF!/12+IF($D$1=Hilfsblatt!$A$5,1,0)*'GuV - Gesamtübersicht'!#REF!/12+IF($D$1=Hilfsblatt!$A$6,1,0)*'GuV - Gesamtübersicht'!#REF!/12</f>
        <v>#REF!</v>
      </c>
      <c r="I22" s="12" t="e">
        <f>IF($D$1=Hilfsblatt!$A$2,1,0)*'GuV - Gesamtübersicht'!I34+IF($D$1=Hilfsblatt!$A$3,1,0)*'GuV - Gesamtübersicht'!W34+IF($D$1=Hilfsblatt!$A$4,1,0)*'GuV - Gesamtübersicht'!#REF!/12+IF($D$1=Hilfsblatt!$A$5,1,0)*'GuV - Gesamtübersicht'!#REF!/12+IF($D$1=Hilfsblatt!$A$6,1,0)*'GuV - Gesamtübersicht'!#REF!/12</f>
        <v>#REF!</v>
      </c>
      <c r="J22" s="12" t="e">
        <f>IF($D$1=Hilfsblatt!$A$2,1,0)*'GuV - Gesamtübersicht'!J34+IF($D$1=Hilfsblatt!$A$3,1,0)*'GuV - Gesamtübersicht'!X34+IF($D$1=Hilfsblatt!$A$4,1,0)*'GuV - Gesamtübersicht'!#REF!/12+IF($D$1=Hilfsblatt!$A$5,1,0)*'GuV - Gesamtübersicht'!#REF!/12+IF($D$1=Hilfsblatt!$A$6,1,0)*'GuV - Gesamtübersicht'!#REF!/12</f>
        <v>#REF!</v>
      </c>
      <c r="K22" s="12" t="e">
        <f>IF($D$1=Hilfsblatt!$A$2,1,0)*'GuV - Gesamtübersicht'!K34+IF($D$1=Hilfsblatt!$A$3,1,0)*'GuV - Gesamtübersicht'!Y34+IF($D$1=Hilfsblatt!$A$4,1,0)*'GuV - Gesamtübersicht'!#REF!/12+IF($D$1=Hilfsblatt!$A$5,1,0)*'GuV - Gesamtübersicht'!#REF!/12+IF($D$1=Hilfsblatt!$A$6,1,0)*'GuV - Gesamtübersicht'!#REF!/12</f>
        <v>#REF!</v>
      </c>
      <c r="L22" s="12" t="e">
        <f>IF($D$1=Hilfsblatt!$A$2,1,0)*'GuV - Gesamtübersicht'!L34+IF($D$1=Hilfsblatt!$A$3,1,0)*'GuV - Gesamtübersicht'!Z34+IF($D$1=Hilfsblatt!$A$4,1,0)*'GuV - Gesamtübersicht'!#REF!/12+IF($D$1=Hilfsblatt!$A$5,1,0)*'GuV - Gesamtübersicht'!#REF!/12+IF($D$1=Hilfsblatt!$A$6,1,0)*'GuV - Gesamtübersicht'!#REF!/12</f>
        <v>#REF!</v>
      </c>
      <c r="M22" s="12" t="e">
        <f>IF($D$1=Hilfsblatt!$A$2,1,0)*'GuV - Gesamtübersicht'!M34+IF($D$1=Hilfsblatt!$A$3,1,0)*'GuV - Gesamtübersicht'!AA34+IF($D$1=Hilfsblatt!$A$4,1,0)*'GuV - Gesamtübersicht'!#REF!/12+IF($D$1=Hilfsblatt!$A$5,1,0)*'GuV - Gesamtübersicht'!#REF!/12+IF($D$1=Hilfsblatt!$A$6,1,0)*'GuV - Gesamtübersicht'!#REF!/12</f>
        <v>#REF!</v>
      </c>
      <c r="N22" s="12" t="e">
        <f>IF($D$1=Hilfsblatt!$A$2,1,0)*'GuV - Gesamtübersicht'!N34+IF($D$1=Hilfsblatt!$A$3,1,0)*'GuV - Gesamtübersicht'!AB34+IF($D$1=Hilfsblatt!$A$4,1,0)*'GuV - Gesamtübersicht'!#REF!/12+IF($D$1=Hilfsblatt!$A$5,1,0)*'GuV - Gesamtübersicht'!#REF!/12+IF($D$1=Hilfsblatt!$A$6,1,0)*'GuV - Gesamtübersicht'!#REF!/12</f>
        <v>#REF!</v>
      </c>
      <c r="O22" s="12" t="e">
        <f>IF($D$1=Hilfsblatt!$A$2,1,0)*'GuV - Gesamtübersicht'!O34+IF($D$1=Hilfsblatt!$A$3,1,0)*'GuV - Gesamtübersicht'!AC34+IF($D$1=Hilfsblatt!$A$4,1,0)*'GuV - Gesamtübersicht'!#REF!/12+IF($D$1=Hilfsblatt!$A$5,1,0)*'GuV - Gesamtübersicht'!#REF!/12+IF($D$1=Hilfsblatt!$A$6,1,0)*'GuV - Gesamtübersicht'!#REF!/12</f>
        <v>#REF!</v>
      </c>
      <c r="P22" s="12" t="e">
        <f>IF($D$1=Hilfsblatt!$A$2,1,0)*'GuV - Gesamtübersicht'!P34+IF($D$1=Hilfsblatt!$A$3,1,0)*'GuV - Gesamtübersicht'!AD34+IF($D$1=Hilfsblatt!$A$4,1,0)*'GuV - Gesamtübersicht'!#REF!/12+IF($D$1=Hilfsblatt!$A$5,1,0)*'GuV - Gesamtübersicht'!#REF!/12+IF($D$1=Hilfsblatt!$A$6,1,0)*'GuV - Gesamtübersicht'!#REF!/12</f>
        <v>#REF!</v>
      </c>
      <c r="Q22" s="12" t="e">
        <f>IF($D$1=Hilfsblatt!$A$2,1,0)*'GuV - Gesamtübersicht'!Q34+IF($D$1=Hilfsblatt!$A$3,1,0)*'GuV - Gesamtübersicht'!AE34+IF($D$1=Hilfsblatt!$A$4,1,0)*'GuV - Gesamtübersicht'!#REF!/12+IF($D$1=Hilfsblatt!$A$5,1,0)*'GuV - Gesamtübersicht'!#REF!/12+IF($D$1=Hilfsblatt!$A$6,1,0)*'GuV - Gesamtübersicht'!#REF!/12</f>
        <v>#REF!</v>
      </c>
      <c r="R22" s="12" t="e">
        <f>IF($D$1=Hilfsblatt!$A$2,1,0)*'GuV - Gesamtübersicht'!R34+IF($D$1=Hilfsblatt!$A$3,1,0)*'GuV - Gesamtübersicht'!AF34+IF($D$1=Hilfsblatt!$A$4,1,0)*'GuV - Gesamtübersicht'!#REF!/12+IF($D$1=Hilfsblatt!$A$5,1,0)*'GuV - Gesamtübersicht'!#REF!/12+IF($D$1=Hilfsblatt!$A$6,1,0)*'GuV - Gesamtübersicht'!#REF!/12</f>
        <v>#REF!</v>
      </c>
      <c r="S22" s="12" t="e">
        <f>IF($D$1=Hilfsblatt!$A$2,1,0)*'GuV - Gesamtübersicht'!S34+IF($D$1=Hilfsblatt!$A$3,1,0)*'GuV - Gesamtübersicht'!AG34+IF($D$1=Hilfsblatt!$A$4,1,0)*'GuV - Gesamtübersicht'!#REF!+IF($D$1=Hilfsblatt!$A$5,1,0)*'GuV - Gesamtübersicht'!#REF!+IF($D$1=Hilfsblatt!$A$6,1,0)*'GuV - Gesamtübersicht'!#REF!</f>
        <v>#REF!</v>
      </c>
    </row>
    <row r="23" spans="1:19" x14ac:dyDescent="0.2">
      <c r="F23" t="s">
        <v>7</v>
      </c>
      <c r="G23" s="12" t="e">
        <f>IF($D$1=Hilfsblatt!$A$2,1,0)*'GuV - Gesamtübersicht'!G49+IF($D$1=Hilfsblatt!$A$3,1,0)*'GuV - Gesamtübersicht'!U49+IF($D$1=Hilfsblatt!$A$4,1,0)*'GuV - Gesamtübersicht'!#REF!/12+IF($D$1=Hilfsblatt!$A$5,1,0)*'GuV - Gesamtübersicht'!#REF!/12+IF($D$1=Hilfsblatt!$A$6,1,0)*'GuV - Gesamtübersicht'!#REF!/12</f>
        <v>#REF!</v>
      </c>
      <c r="H23" s="12" t="e">
        <f>IF($D$1=Hilfsblatt!$A$2,1,0)*'GuV - Gesamtübersicht'!H49+IF($D$1=Hilfsblatt!$A$3,1,0)*'GuV - Gesamtübersicht'!V49+IF($D$1=Hilfsblatt!$A$4,1,0)*'GuV - Gesamtübersicht'!#REF!/12+IF($D$1=Hilfsblatt!$A$5,1,0)*'GuV - Gesamtübersicht'!#REF!/12+IF($D$1=Hilfsblatt!$A$6,1,0)*'GuV - Gesamtübersicht'!#REF!/12</f>
        <v>#REF!</v>
      </c>
      <c r="I23" s="12" t="e">
        <f>IF($D$1=Hilfsblatt!$A$2,1,0)*'GuV - Gesamtübersicht'!I49+IF($D$1=Hilfsblatt!$A$3,1,0)*'GuV - Gesamtübersicht'!W49+IF($D$1=Hilfsblatt!$A$4,1,0)*'GuV - Gesamtübersicht'!#REF!/12+IF($D$1=Hilfsblatt!$A$5,1,0)*'GuV - Gesamtübersicht'!#REF!/12+IF($D$1=Hilfsblatt!$A$6,1,0)*'GuV - Gesamtübersicht'!#REF!/12</f>
        <v>#REF!</v>
      </c>
      <c r="J23" s="12" t="e">
        <f>IF($D$1=Hilfsblatt!$A$2,1,0)*'GuV - Gesamtübersicht'!J49+IF($D$1=Hilfsblatt!$A$3,1,0)*'GuV - Gesamtübersicht'!X49+IF($D$1=Hilfsblatt!$A$4,1,0)*'GuV - Gesamtübersicht'!#REF!/12+IF($D$1=Hilfsblatt!$A$5,1,0)*'GuV - Gesamtübersicht'!#REF!/12+IF($D$1=Hilfsblatt!$A$6,1,0)*'GuV - Gesamtübersicht'!#REF!/12</f>
        <v>#REF!</v>
      </c>
      <c r="K23" s="12" t="e">
        <f>IF($D$1=Hilfsblatt!$A$2,1,0)*'GuV - Gesamtübersicht'!K49+IF($D$1=Hilfsblatt!$A$3,1,0)*'GuV - Gesamtübersicht'!Y49+IF($D$1=Hilfsblatt!$A$4,1,0)*'GuV - Gesamtübersicht'!#REF!/12+IF($D$1=Hilfsblatt!$A$5,1,0)*'GuV - Gesamtübersicht'!#REF!/12+IF($D$1=Hilfsblatt!$A$6,1,0)*'GuV - Gesamtübersicht'!#REF!/12</f>
        <v>#REF!</v>
      </c>
      <c r="L23" s="12" t="e">
        <f>IF($D$1=Hilfsblatt!$A$2,1,0)*'GuV - Gesamtübersicht'!L49+IF($D$1=Hilfsblatt!$A$3,1,0)*'GuV - Gesamtübersicht'!Z49+IF($D$1=Hilfsblatt!$A$4,1,0)*'GuV - Gesamtübersicht'!#REF!/12+IF($D$1=Hilfsblatt!$A$5,1,0)*'GuV - Gesamtübersicht'!#REF!/12+IF($D$1=Hilfsblatt!$A$6,1,0)*'GuV - Gesamtübersicht'!#REF!/12</f>
        <v>#REF!</v>
      </c>
      <c r="M23" s="12" t="e">
        <f>IF($D$1=Hilfsblatt!$A$2,1,0)*'GuV - Gesamtübersicht'!M49+IF($D$1=Hilfsblatt!$A$3,1,0)*'GuV - Gesamtübersicht'!AA49+IF($D$1=Hilfsblatt!$A$4,1,0)*'GuV - Gesamtübersicht'!#REF!/12+IF($D$1=Hilfsblatt!$A$5,1,0)*'GuV - Gesamtübersicht'!#REF!/12+IF($D$1=Hilfsblatt!$A$6,1,0)*'GuV - Gesamtübersicht'!#REF!/12</f>
        <v>#REF!</v>
      </c>
      <c r="N23" s="12" t="e">
        <f>IF($D$1=Hilfsblatt!$A$2,1,0)*'GuV - Gesamtübersicht'!N49+IF($D$1=Hilfsblatt!$A$3,1,0)*'GuV - Gesamtübersicht'!AB49+IF($D$1=Hilfsblatt!$A$4,1,0)*'GuV - Gesamtübersicht'!#REF!/12+IF($D$1=Hilfsblatt!$A$5,1,0)*'GuV - Gesamtübersicht'!#REF!/12+IF($D$1=Hilfsblatt!$A$6,1,0)*'GuV - Gesamtübersicht'!#REF!/12</f>
        <v>#REF!</v>
      </c>
      <c r="O23" s="12" t="e">
        <f>IF($D$1=Hilfsblatt!$A$2,1,0)*'GuV - Gesamtübersicht'!O49+IF($D$1=Hilfsblatt!$A$3,1,0)*'GuV - Gesamtübersicht'!AC49+IF($D$1=Hilfsblatt!$A$4,1,0)*'GuV - Gesamtübersicht'!#REF!/12+IF($D$1=Hilfsblatt!$A$5,1,0)*'GuV - Gesamtübersicht'!#REF!/12+IF($D$1=Hilfsblatt!$A$6,1,0)*'GuV - Gesamtübersicht'!#REF!/12</f>
        <v>#REF!</v>
      </c>
      <c r="P23" s="12" t="e">
        <f>IF($D$1=Hilfsblatt!$A$2,1,0)*'GuV - Gesamtübersicht'!P49+IF($D$1=Hilfsblatt!$A$3,1,0)*'GuV - Gesamtübersicht'!AD49+IF($D$1=Hilfsblatt!$A$4,1,0)*'GuV - Gesamtübersicht'!#REF!/12+IF($D$1=Hilfsblatt!$A$5,1,0)*'GuV - Gesamtübersicht'!#REF!/12+IF($D$1=Hilfsblatt!$A$6,1,0)*'GuV - Gesamtübersicht'!#REF!/12</f>
        <v>#REF!</v>
      </c>
      <c r="Q23" s="12" t="e">
        <f>IF($D$1=Hilfsblatt!$A$2,1,0)*'GuV - Gesamtübersicht'!Q49+IF($D$1=Hilfsblatt!$A$3,1,0)*'GuV - Gesamtübersicht'!AE49+IF($D$1=Hilfsblatt!$A$4,1,0)*'GuV - Gesamtübersicht'!#REF!/12+IF($D$1=Hilfsblatt!$A$5,1,0)*'GuV - Gesamtübersicht'!#REF!/12+IF($D$1=Hilfsblatt!$A$6,1,0)*'GuV - Gesamtübersicht'!#REF!/12</f>
        <v>#REF!</v>
      </c>
      <c r="R23" s="12" t="e">
        <f>IF($D$1=Hilfsblatt!$A$2,1,0)*'GuV - Gesamtübersicht'!R49+IF($D$1=Hilfsblatt!$A$3,1,0)*'GuV - Gesamtübersicht'!AF49+IF($D$1=Hilfsblatt!$A$4,1,0)*'GuV - Gesamtübersicht'!#REF!/12+IF($D$1=Hilfsblatt!$A$5,1,0)*'GuV - Gesamtübersicht'!#REF!/12+IF($D$1=Hilfsblatt!$A$6,1,0)*'GuV - Gesamtübersicht'!#REF!/12</f>
        <v>#REF!</v>
      </c>
      <c r="S23" s="12" t="e">
        <f>IF($D$1=Hilfsblatt!$A$2,1,0)*'GuV - Gesamtübersicht'!S49+IF($D$1=Hilfsblatt!$A$3,1,0)*'GuV - Gesamtübersicht'!AG49+IF($D$1=Hilfsblatt!$A$4,1,0)*'GuV - Gesamtübersicht'!#REF!+IF($D$1=Hilfsblatt!$A$5,1,0)*'GuV - Gesamtübersicht'!#REF!+IF($D$1=Hilfsblatt!$A$6,1,0)*'GuV - Gesamtübersicht'!#REF!</f>
        <v>#REF!</v>
      </c>
    </row>
    <row r="24" spans="1:19" x14ac:dyDescent="0.2">
      <c r="F24" t="s">
        <v>31</v>
      </c>
      <c r="G24" s="12" t="e">
        <f>IF($D$1=Hilfsblatt!$A$2,1,0)*('GuV - Gesamtübersicht'!G57-'GuV - Gesamtübersicht'!#REF!-'GuV - Gesamtübersicht'!#REF!-'GuV - Gesamtübersicht'!G74+'GuV - Gesamtübersicht'!#REF!+'GuV - Gesamtübersicht'!G77-'GuV - Gesamtübersicht'!G87)+IF($D$1=Hilfsblatt!$A$3,1,0)*('GuV - Gesamtübersicht'!U57-'GuV - Gesamtübersicht'!#REF!-'GuV - Gesamtübersicht'!#REF!-'GuV - Gesamtübersicht'!U74+'GuV - Gesamtübersicht'!#REF!+'GuV - Gesamtübersicht'!U77-'GuV - Gesamtübersicht'!U87)+IF($D$1=Hilfsblatt!$A$4,1,0)*('GuV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H24" s="12" t="e">
        <f>IF($D$1=Hilfsblatt!$A$2,1,0)*('GuV - Gesamtübersicht'!H57-'GuV - Gesamtübersicht'!#REF!-'GuV - Gesamtübersicht'!#REF!-'GuV - Gesamtübersicht'!H74+'GuV - Gesamtübersicht'!#REF!+'GuV - Gesamtübersicht'!H77-'GuV - Gesamtübersicht'!H87)+IF($D$1=Hilfsblatt!$A$3,1,0)*('GuV - Gesamtübersicht'!V57-'GuV - Gesamtübersicht'!#REF!-'GuV - Gesamtübersicht'!#REF!-'GuV - Gesamtübersicht'!V74+'GuV - Gesamtübersicht'!#REF!+'GuV - Gesamtübersicht'!V77-'GuV - Gesamtübersicht'!V87)+IF($D$1=Hilfsblatt!$A$4,1,0)*('GuV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I24" s="12" t="e">
        <f>IF($D$1=Hilfsblatt!$A$2,1,0)*('GuV - Gesamtübersicht'!I57-'GuV - Gesamtübersicht'!#REF!-'GuV - Gesamtübersicht'!#REF!-'GuV - Gesamtübersicht'!I74+'GuV - Gesamtübersicht'!#REF!+'GuV - Gesamtübersicht'!I77-'GuV - Gesamtübersicht'!I87)+IF($D$1=Hilfsblatt!$A$3,1,0)*('GuV - Gesamtübersicht'!W57-'GuV - Gesamtübersicht'!#REF!-'GuV - Gesamtübersicht'!#REF!-'GuV - Gesamtübersicht'!W74+'GuV - Gesamtübersicht'!#REF!+'GuV - Gesamtübersicht'!W77-'GuV - Gesamtübersicht'!W87)+IF($D$1=Hilfsblatt!$A$4,1,0)*('GuV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J24" s="12" t="e">
        <f>IF($D$1=Hilfsblatt!$A$2,1,0)*('GuV - Gesamtübersicht'!J57-'GuV - Gesamtübersicht'!#REF!-'GuV - Gesamtübersicht'!#REF!-'GuV - Gesamtübersicht'!J74+'GuV - Gesamtübersicht'!#REF!+'GuV - Gesamtübersicht'!J77-'GuV - Gesamtübersicht'!J87)+IF($D$1=Hilfsblatt!$A$3,1,0)*('GuV - Gesamtübersicht'!X57-'GuV - Gesamtübersicht'!#REF!-'GuV - Gesamtübersicht'!#REF!-'GuV - Gesamtübersicht'!X74+'GuV - Gesamtübersicht'!#REF!+'GuV - Gesamtübersicht'!X77-'GuV - Gesamtübersicht'!X87)+IF($D$1=Hilfsblatt!$A$4,1,0)*('GuV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K24" s="12" t="e">
        <f>IF($D$1=Hilfsblatt!$A$2,1,0)*('GuV - Gesamtübersicht'!K57-'GuV - Gesamtübersicht'!#REF!-'GuV - Gesamtübersicht'!#REF!-'GuV - Gesamtübersicht'!K74+'GuV - Gesamtübersicht'!#REF!+'GuV - Gesamtübersicht'!K77-'GuV - Gesamtübersicht'!K87)+IF($D$1=Hilfsblatt!$A$3,1,0)*('GuV - Gesamtübersicht'!Y57-'GuV - Gesamtübersicht'!#REF!-'GuV - Gesamtübersicht'!#REF!-'GuV - Gesamtübersicht'!Y74+'GuV - Gesamtübersicht'!#REF!+'GuV - Gesamtübersicht'!Y77-'GuV - Gesamtübersicht'!Y87)+IF($D$1=Hilfsblatt!$A$4,1,0)*('GuV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L24" s="12" t="e">
        <f>IF($D$1=Hilfsblatt!$A$2,1,0)*('GuV - Gesamtübersicht'!L57-'GuV - Gesamtübersicht'!#REF!-'GuV - Gesamtübersicht'!#REF!-'GuV - Gesamtübersicht'!L74+'GuV - Gesamtübersicht'!#REF!+'GuV - Gesamtübersicht'!L77-'GuV - Gesamtübersicht'!L87)+IF($D$1=Hilfsblatt!$A$3,1,0)*('GuV - Gesamtübersicht'!Z57-'GuV - Gesamtübersicht'!#REF!-'GuV - Gesamtübersicht'!#REF!-'GuV - Gesamtübersicht'!Z74+'GuV - Gesamtübersicht'!#REF!+'GuV - Gesamtübersicht'!Z77-'GuV - Gesamtübersicht'!Z87)+IF($D$1=Hilfsblatt!$A$4,1,0)*('GuV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M24" s="12" t="e">
        <f>IF($D$1=Hilfsblatt!$A$2,1,0)*('GuV - Gesamtübersicht'!M57-'GuV - Gesamtübersicht'!#REF!-'GuV - Gesamtübersicht'!#REF!-'GuV - Gesamtübersicht'!M74+'GuV - Gesamtübersicht'!#REF!+'GuV - Gesamtübersicht'!M77-'GuV - Gesamtübersicht'!M87)+IF($D$1=Hilfsblatt!$A$3,1,0)*('GuV - Gesamtübersicht'!AA57-'GuV - Gesamtübersicht'!#REF!-'GuV - Gesamtübersicht'!#REF!-'GuV - Gesamtübersicht'!AA74+'GuV - Gesamtübersicht'!#REF!+'GuV - Gesamtübersicht'!AA77-'GuV - Gesamtübersicht'!AA87)+IF($D$1=Hilfsblatt!$A$4,1,0)*('GuV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N24" s="12" t="e">
        <f>IF($D$1=Hilfsblatt!$A$2,1,0)*('GuV - Gesamtübersicht'!N57-'GuV - Gesamtübersicht'!#REF!-'GuV - Gesamtübersicht'!#REF!-'GuV - Gesamtübersicht'!N74+'GuV - Gesamtübersicht'!#REF!+'GuV - Gesamtübersicht'!N77-'GuV - Gesamtübersicht'!N87)+IF($D$1=Hilfsblatt!$A$3,1,0)*('GuV - Gesamtübersicht'!AB57-'GuV - Gesamtübersicht'!#REF!-'GuV - Gesamtübersicht'!#REF!-'GuV - Gesamtübersicht'!AB74+'GuV - Gesamtübersicht'!#REF!+'GuV - Gesamtübersicht'!AB77-'GuV - Gesamtübersicht'!AB87)+IF($D$1=Hilfsblatt!$A$4,1,0)*('GuV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O24" s="12" t="e">
        <f>IF($D$1=Hilfsblatt!$A$2,1,0)*('GuV - Gesamtübersicht'!O57-'GuV - Gesamtübersicht'!#REF!-'GuV - Gesamtübersicht'!#REF!-'GuV - Gesamtübersicht'!O74+'GuV - Gesamtübersicht'!#REF!+'GuV - Gesamtübersicht'!O77-'GuV - Gesamtübersicht'!O87)+IF($D$1=Hilfsblatt!$A$3,1,0)*('GuV - Gesamtübersicht'!AC57-'GuV - Gesamtübersicht'!#REF!-'GuV - Gesamtübersicht'!#REF!-'GuV - Gesamtübersicht'!AC74+'GuV - Gesamtübersicht'!#REF!+'GuV - Gesamtübersicht'!AC77-'GuV - Gesamtübersicht'!AC87)+IF($D$1=Hilfsblatt!$A$4,1,0)*('GuV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P24" s="12" t="e">
        <f>IF($D$1=Hilfsblatt!$A$2,1,0)*('GuV - Gesamtübersicht'!P57-'GuV - Gesamtübersicht'!#REF!-'GuV - Gesamtübersicht'!#REF!-'GuV - Gesamtübersicht'!P74+'GuV - Gesamtübersicht'!#REF!+'GuV - Gesamtübersicht'!P77-'GuV - Gesamtübersicht'!P87)+IF($D$1=Hilfsblatt!$A$3,1,0)*('GuV - Gesamtübersicht'!AD57-'GuV - Gesamtübersicht'!#REF!-'GuV - Gesamtübersicht'!#REF!-'GuV - Gesamtübersicht'!AD74+'GuV - Gesamtübersicht'!#REF!+'GuV - Gesamtübersicht'!AD77-'GuV - Gesamtübersicht'!AD87)+IF($D$1=Hilfsblatt!$A$4,1,0)*('GuV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Q24" s="12" t="e">
        <f>IF($D$1=Hilfsblatt!$A$2,1,0)*('GuV - Gesamtübersicht'!Q57-'GuV - Gesamtübersicht'!#REF!-'GuV - Gesamtübersicht'!#REF!-'GuV - Gesamtübersicht'!Q74+'GuV - Gesamtübersicht'!#REF!+'GuV - Gesamtübersicht'!Q77-'GuV - Gesamtübersicht'!Q87)+IF($D$1=Hilfsblatt!$A$3,1,0)*('GuV - Gesamtübersicht'!AE57-'GuV - Gesamtübersicht'!#REF!-'GuV - Gesamtübersicht'!#REF!-'GuV - Gesamtübersicht'!AE74+'GuV - Gesamtübersicht'!#REF!+'GuV - Gesamtübersicht'!AE77-'GuV - Gesamtübersicht'!AE87)+IF($D$1=Hilfsblatt!$A$4,1,0)*('GuV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R24" s="12" t="e">
        <f>IF($D$1=Hilfsblatt!$A$2,1,0)*('GuV - Gesamtübersicht'!R57-'GuV - Gesamtübersicht'!#REF!-'GuV - Gesamtübersicht'!#REF!-'GuV - Gesamtübersicht'!R74+'GuV - Gesamtübersicht'!#REF!+'GuV - Gesamtübersicht'!R77-'GuV - Gesamtübersicht'!R87)+IF($D$1=Hilfsblatt!$A$3,1,0)*('GuV - Gesamtübersicht'!AF57-'GuV - Gesamtübersicht'!#REF!-'GuV - Gesamtübersicht'!#REF!-'GuV - Gesamtübersicht'!AF74+'GuV - Gesamtübersicht'!#REF!+'GuV - Gesamtübersicht'!AF77-'GuV - Gesamtübersicht'!AF87)+IF($D$1=Hilfsblatt!$A$4,1,0)*('GuV - Gesamtübersicht'!#REF!-'GuV - Gesamtübersicht'!#REF!-'GuV - Gesamtübersicht'!#REF!-'GuV - Gesamtübersicht'!#REF!+'GuV - Gesamtübersicht'!#REF!+'GuV - Gesamtübersicht'!#REF!-'GuV - Gesamtübersicht'!#REF!)/12+IF($D$1=Hilfsblatt!$A$5,1,0)*('GuV - Gesamtübersicht'!#REF!-'GuV - Gesamtübersicht'!#REF!-'GuV - Gesamtübersicht'!#REF!-'GuV - Gesamtübersicht'!#REF!+'GuV - Gesamtübersicht'!#REF!+'GuV - Gesamtübersicht'!#REF!-'GuV - Gesamtübersicht'!#REF!)/12+IF($D$1=Hilfsblatt!$A$6,1,0)*('GuV - Gesamtübersicht'!#REF!-'GuV - Gesamtübersicht'!#REF!-'GuV - Gesamtübersicht'!#REF!-'GuV - Gesamtübersicht'!#REF!+'GuV - Gesamtübersicht'!#REF!+'GuV - Gesamtübersicht'!#REF!-'GuV - Gesamtübersicht'!#REF!)/12</f>
        <v>#REF!</v>
      </c>
      <c r="S24" s="12" t="e">
        <f>IF($D$1=Hilfsblatt!$A$2,1,0)*('GuV - Gesamtübersicht'!S57-'GuV - Gesamtübersicht'!#REF!-'GuV - Gesamtübersicht'!#REF!-'GuV - Gesamtübersicht'!S74+'GuV - Gesamtübersicht'!#REF!+'GuV - Gesamtübersicht'!S77-'GuV - Gesamtübersicht'!S87)+IF($D$1=Hilfsblatt!$A$3,1,0)*('GuV - Gesamtübersicht'!AG57-'GuV - Gesamtübersicht'!#REF!-'GuV - Gesamtübersicht'!#REF!-'GuV - Gesamtübersicht'!AG74+'GuV - Gesamtübersicht'!#REF!+'GuV - Gesamtübersicht'!AG77-'GuV - Gesamtübersicht'!AG87)+IF($D$1=Hilfsblatt!$A$4,1,0)*('GuV - Gesamtübersicht'!#REF!-'GuV - Gesamtübersicht'!#REF!-'GuV - Gesamtübersicht'!#REF!-'GuV - Gesamtübersicht'!#REF!+'GuV - Gesamtübersicht'!#REF!+'GuV - Gesamtübersicht'!#REF!-'GuV - Gesamtübersicht'!#REF!)+IF($D$1=Hilfsblatt!$A$5,1,0)*('GuV - Gesamtübersicht'!#REF!-'GuV - Gesamtübersicht'!#REF!-'GuV - Gesamtübersicht'!#REF!-'GuV - Gesamtübersicht'!#REF!+'GuV - Gesamtübersicht'!#REF!+'GuV - Gesamtübersicht'!#REF!-'GuV - Gesamtübersicht'!#REF!)+IF($D$1=Hilfsblatt!$A$6,1,0)*('GuV - Gesamtübersicht'!#REF!-'GuV - Gesamtübersicht'!#REF!-'GuV - Gesamtübersicht'!#REF!-'GuV - Gesamtübersicht'!#REF!+'GuV - Gesamtübersicht'!#REF!+'GuV - Gesamtübersicht'!#REF!-'GuV - Gesamtübersicht'!#REF!)</f>
        <v>#REF!</v>
      </c>
    </row>
    <row r="25" spans="1:19" x14ac:dyDescent="0.2">
      <c r="F25" t="s">
        <v>12</v>
      </c>
      <c r="G25" s="12" t="e">
        <f>IF($D$1=Hilfsblatt!$A$2,1,0)*('GuV - Gesamtübersicht'!G89+'GuV - Gesamtübersicht'!G67)+IF($D$1=Hilfsblatt!$A$3,1,0)*('GuV - Gesamtübersicht'!U89+'GuV - Gesamtübersicht'!U67)+IF($D$1=Hilfsblatt!$A$4,1,0)*('GuV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H25" s="12" t="e">
        <f>IF($D$1=Hilfsblatt!$A$2,1,0)*('GuV - Gesamtübersicht'!H89+'GuV - Gesamtübersicht'!H67)+IF($D$1=Hilfsblatt!$A$3,1,0)*('GuV - Gesamtübersicht'!V89+'GuV - Gesamtübersicht'!V67)+IF($D$1=Hilfsblatt!$A$4,1,0)*('GuV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I25" s="12" t="e">
        <f>IF($D$1=Hilfsblatt!$A$2,1,0)*('GuV - Gesamtübersicht'!I89+'GuV - Gesamtübersicht'!I67)+IF($D$1=Hilfsblatt!$A$3,1,0)*('GuV - Gesamtübersicht'!W89+'GuV - Gesamtübersicht'!W67)+IF($D$1=Hilfsblatt!$A$4,1,0)*('GuV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J25" s="12" t="e">
        <f>IF($D$1=Hilfsblatt!$A$2,1,0)*('GuV - Gesamtübersicht'!J89+'GuV - Gesamtübersicht'!J67)+IF($D$1=Hilfsblatt!$A$3,1,0)*('GuV - Gesamtübersicht'!X89+'GuV - Gesamtübersicht'!X67)+IF($D$1=Hilfsblatt!$A$4,1,0)*('GuV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K25" s="12" t="e">
        <f>IF($D$1=Hilfsblatt!$A$2,1,0)*('GuV - Gesamtübersicht'!K89+'GuV - Gesamtübersicht'!K67)+IF($D$1=Hilfsblatt!$A$3,1,0)*('GuV - Gesamtübersicht'!Y89+'GuV - Gesamtübersicht'!Y67)+IF($D$1=Hilfsblatt!$A$4,1,0)*('GuV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L25" s="12" t="e">
        <f>IF($D$1=Hilfsblatt!$A$2,1,0)*('GuV - Gesamtübersicht'!L89+'GuV - Gesamtübersicht'!L67)+IF($D$1=Hilfsblatt!$A$3,1,0)*('GuV - Gesamtübersicht'!Z89+'GuV - Gesamtübersicht'!Z67)+IF($D$1=Hilfsblatt!$A$4,1,0)*('GuV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M25" s="12" t="e">
        <f>IF($D$1=Hilfsblatt!$A$2,1,0)*('GuV - Gesamtübersicht'!M89+'GuV - Gesamtübersicht'!M67)+IF($D$1=Hilfsblatt!$A$3,1,0)*('GuV - Gesamtübersicht'!AA89+'GuV - Gesamtübersicht'!AA67)+IF($D$1=Hilfsblatt!$A$4,1,0)*('GuV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N25" s="12" t="e">
        <f>IF($D$1=Hilfsblatt!$A$2,1,0)*('GuV - Gesamtübersicht'!N89+'GuV - Gesamtübersicht'!N67)+IF($D$1=Hilfsblatt!$A$3,1,0)*('GuV - Gesamtübersicht'!AB89+'GuV - Gesamtübersicht'!AB67)+IF($D$1=Hilfsblatt!$A$4,1,0)*('GuV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O25" s="12" t="e">
        <f>IF($D$1=Hilfsblatt!$A$2,1,0)*('GuV - Gesamtübersicht'!O89+'GuV - Gesamtübersicht'!O67)+IF($D$1=Hilfsblatt!$A$3,1,0)*('GuV - Gesamtübersicht'!AC89+'GuV - Gesamtübersicht'!AC67)+IF($D$1=Hilfsblatt!$A$4,1,0)*('GuV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P25" s="12" t="e">
        <f>IF($D$1=Hilfsblatt!$A$2,1,0)*('GuV - Gesamtübersicht'!P89+'GuV - Gesamtübersicht'!P67)+IF($D$1=Hilfsblatt!$A$3,1,0)*('GuV - Gesamtübersicht'!AD89+'GuV - Gesamtübersicht'!AD67)+IF($D$1=Hilfsblatt!$A$4,1,0)*('GuV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Q25" s="12" t="e">
        <f>IF($D$1=Hilfsblatt!$A$2,1,0)*('GuV - Gesamtübersicht'!Q89+'GuV - Gesamtübersicht'!Q67)+IF($D$1=Hilfsblatt!$A$3,1,0)*('GuV - Gesamtübersicht'!AE89+'GuV - Gesamtübersicht'!AE67)+IF($D$1=Hilfsblatt!$A$4,1,0)*('GuV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R25" s="12" t="e">
        <f>IF($D$1=Hilfsblatt!$A$2,1,0)*('GuV - Gesamtübersicht'!R89+'GuV - Gesamtübersicht'!R67)+IF($D$1=Hilfsblatt!$A$3,1,0)*('GuV - Gesamtübersicht'!AF89+'GuV - Gesamtübersicht'!AF67)+IF($D$1=Hilfsblatt!$A$4,1,0)*('GuV - Gesamtübersicht'!#REF!+'GuV - Gesamtübersicht'!#REF!)/12+IF($D$1=Hilfsblatt!$A$5,1,0)*('GuV - Gesamtübersicht'!#REF!+'GuV - Gesamtübersicht'!#REF!)/12+IF($D$1=Hilfsblatt!$A$6,1,0)*('GuV - Gesamtübersicht'!#REF!+'GuV - Gesamtübersicht'!#REF!)/12</f>
        <v>#REF!</v>
      </c>
      <c r="S25" s="12" t="e">
        <f>IF($D$1=Hilfsblatt!$A$2,1,0)*('GuV - Gesamtübersicht'!S89+'GuV - Gesamtübersicht'!S67)+IF($D$1=Hilfsblatt!$A$3,1,0)*('GuV - Gesamtübersicht'!AG89+'GuV - Gesamtübersicht'!AG67)+IF($D$1=Hilfsblatt!$A$4,1,0)*('GuV - Gesamtübersicht'!#REF!+'GuV - Gesamtübersicht'!#REF!)+IF($D$1=Hilfsblatt!$A$5,1,0)*('GuV - Gesamtübersicht'!#REF!+'GuV - Gesamtübersicht'!#REF!)+IF($D$1=Hilfsblatt!$A$6,1,0)*('GuV - Gesamtübersicht'!#REF!+'GuV - Gesamtübersicht'!#REF!)</f>
        <v>#REF!</v>
      </c>
    </row>
    <row r="26" spans="1:19" x14ac:dyDescent="0.2">
      <c r="F26" t="s">
        <v>32</v>
      </c>
      <c r="G26" s="11" t="e">
        <f t="shared" ref="G26:S26" si="10">G20+G21-G22-G23-G24-G25</f>
        <v>#REF!</v>
      </c>
      <c r="H26" s="11" t="e">
        <f t="shared" si="10"/>
        <v>#REF!</v>
      </c>
      <c r="I26" s="11" t="e">
        <f t="shared" si="10"/>
        <v>#REF!</v>
      </c>
      <c r="J26" s="11" t="e">
        <f t="shared" si="10"/>
        <v>#REF!</v>
      </c>
      <c r="K26" s="11" t="e">
        <f t="shared" si="10"/>
        <v>#REF!</v>
      </c>
      <c r="L26" s="11" t="e">
        <f t="shared" si="10"/>
        <v>#REF!</v>
      </c>
      <c r="M26" s="11" t="e">
        <f t="shared" si="10"/>
        <v>#REF!</v>
      </c>
      <c r="N26" s="11" t="e">
        <f t="shared" si="10"/>
        <v>#REF!</v>
      </c>
      <c r="O26" s="11" t="e">
        <f t="shared" si="10"/>
        <v>#REF!</v>
      </c>
      <c r="P26" s="11" t="e">
        <f t="shared" si="10"/>
        <v>#REF!</v>
      </c>
      <c r="Q26" s="11" t="e">
        <f t="shared" si="10"/>
        <v>#REF!</v>
      </c>
      <c r="R26" s="11" t="e">
        <f t="shared" si="10"/>
        <v>#REF!</v>
      </c>
      <c r="S26" s="11" t="e">
        <f t="shared" si="10"/>
        <v>#REF!</v>
      </c>
    </row>
    <row r="28" spans="1:19" x14ac:dyDescent="0.2"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</row>
    <row r="30" spans="1:19" x14ac:dyDescent="0.2">
      <c r="G30">
        <v>1</v>
      </c>
      <c r="H30">
        <v>2</v>
      </c>
      <c r="I30">
        <v>3</v>
      </c>
      <c r="J30">
        <v>4</v>
      </c>
      <c r="K30">
        <v>5</v>
      </c>
      <c r="L30">
        <v>6</v>
      </c>
      <c r="M30">
        <v>7</v>
      </c>
      <c r="N30">
        <v>8</v>
      </c>
      <c r="O30">
        <v>9</v>
      </c>
      <c r="P30">
        <v>10</v>
      </c>
      <c r="Q30">
        <v>11</v>
      </c>
      <c r="R30">
        <v>12</v>
      </c>
      <c r="S30">
        <v>10001</v>
      </c>
    </row>
    <row r="31" spans="1:19" x14ac:dyDescent="0.2">
      <c r="F31" t="s">
        <v>28</v>
      </c>
      <c r="G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H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I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J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K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L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M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N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O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P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Q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R31" s="11" t="e">
        <f>IF($D$1=Hilfsblatt!$A$2,1,0)*(#REF!+#REF!+#REF!)+IF($D$1=Hilfsblatt!$A$3,1,0)*(#REF!+#REF!+#REF!)+IF($D$1=Hilfsblatt!$A$4,1,0)*(#REF!+#REF!+#REF!)/12+IF($D$1=Hilfsblatt!$A$5,1,0)*(#REF!+#REF!+#REF!)/12+IF($D$1=Hilfsblatt!$A$6,1,0)*(#REF!+#REF!+#REF!)/12</f>
        <v>#REF!</v>
      </c>
      <c r="S31" s="11" t="e">
        <f>IF($D$1=Hilfsblatt!$A$2,1,0)*(#REF!+#REF!+#REF!)+IF($D$1=Hilfsblatt!$A$3,1,0)*(#REF!+#REF!+#REF!)+IF($D$1=Hilfsblatt!$A$4,1,0)*(#REF!+#REF!+#REF!)+IF($D$1=Hilfsblatt!$A$5,1,0)*(#REF!+#REF!+#REF!)+IF($D$1=Hilfsblatt!$A$6,1,0)*(#REF!+#REF!+#REF!)</f>
        <v>#REF!</v>
      </c>
    </row>
    <row r="32" spans="1:19" x14ac:dyDescent="0.2">
      <c r="F32" t="s">
        <v>29</v>
      </c>
      <c r="G32" s="12" t="e">
        <f>IF($D$1=Hilfsblatt!$A$2,1,0)*#REF!+IF($D$1=Hilfsblatt!$A$3,1,0)*#REF!+IF($D$1=Hilfsblatt!$A$4,1,0)*#REF!/12+IF($D$1=Hilfsblatt!$A$5,1,0)*#REF!/12+IF($D$1=Hilfsblatt!$A$6,1,0)*#REF!/12</f>
        <v>#REF!</v>
      </c>
      <c r="H32" s="12" t="e">
        <f>IF($D$1=Hilfsblatt!$A$2,1,0)*#REF!+IF($D$1=Hilfsblatt!$A$3,1,0)*#REF!+IF($D$1=Hilfsblatt!$A$4,1,0)*#REF!/12+IF($D$1=Hilfsblatt!$A$5,1,0)*#REF!/12+IF($D$1=Hilfsblatt!$A$6,1,0)*#REF!/12</f>
        <v>#REF!</v>
      </c>
      <c r="I32" s="12" t="e">
        <f>IF($D$1=Hilfsblatt!$A$2,1,0)*#REF!+IF($D$1=Hilfsblatt!$A$3,1,0)*#REF!+IF($D$1=Hilfsblatt!$A$4,1,0)*#REF!/12+IF($D$1=Hilfsblatt!$A$5,1,0)*#REF!/12+IF($D$1=Hilfsblatt!$A$6,1,0)*#REF!/12</f>
        <v>#REF!</v>
      </c>
      <c r="J32" s="12" t="e">
        <f>IF($D$1=Hilfsblatt!$A$2,1,0)*#REF!+IF($D$1=Hilfsblatt!$A$3,1,0)*#REF!+IF($D$1=Hilfsblatt!$A$4,1,0)*#REF!/12+IF($D$1=Hilfsblatt!$A$5,1,0)*#REF!/12+IF($D$1=Hilfsblatt!$A$6,1,0)*#REF!/12</f>
        <v>#REF!</v>
      </c>
      <c r="K32" s="12" t="e">
        <f>IF($D$1=Hilfsblatt!$A$2,1,0)*#REF!+IF($D$1=Hilfsblatt!$A$3,1,0)*#REF!+IF($D$1=Hilfsblatt!$A$4,1,0)*#REF!/12+IF($D$1=Hilfsblatt!$A$5,1,0)*#REF!/12+IF($D$1=Hilfsblatt!$A$6,1,0)*#REF!/12</f>
        <v>#REF!</v>
      </c>
      <c r="L32" s="12" t="e">
        <f>IF($D$1=Hilfsblatt!$A$2,1,0)*#REF!+IF($D$1=Hilfsblatt!$A$3,1,0)*#REF!+IF($D$1=Hilfsblatt!$A$4,1,0)*#REF!/12+IF($D$1=Hilfsblatt!$A$5,1,0)*#REF!/12+IF($D$1=Hilfsblatt!$A$6,1,0)*#REF!/12</f>
        <v>#REF!</v>
      </c>
      <c r="M32" s="12" t="e">
        <f>IF($D$1=Hilfsblatt!$A$2,1,0)*#REF!+IF($D$1=Hilfsblatt!$A$3,1,0)*#REF!+IF($D$1=Hilfsblatt!$A$4,1,0)*#REF!/12+IF($D$1=Hilfsblatt!$A$5,1,0)*#REF!/12+IF($D$1=Hilfsblatt!$A$6,1,0)*#REF!/12</f>
        <v>#REF!</v>
      </c>
      <c r="N32" s="12" t="e">
        <f>IF($D$1=Hilfsblatt!$A$2,1,0)*#REF!+IF($D$1=Hilfsblatt!$A$3,1,0)*#REF!+IF($D$1=Hilfsblatt!$A$4,1,0)*#REF!/12+IF($D$1=Hilfsblatt!$A$5,1,0)*#REF!/12+IF($D$1=Hilfsblatt!$A$6,1,0)*#REF!/12</f>
        <v>#REF!</v>
      </c>
      <c r="O32" s="12" t="e">
        <f>IF($D$1=Hilfsblatt!$A$2,1,0)*#REF!+IF($D$1=Hilfsblatt!$A$3,1,0)*#REF!+IF($D$1=Hilfsblatt!$A$4,1,0)*#REF!/12+IF($D$1=Hilfsblatt!$A$5,1,0)*#REF!/12+IF($D$1=Hilfsblatt!$A$6,1,0)*#REF!/12</f>
        <v>#REF!</v>
      </c>
      <c r="P32" s="12" t="e">
        <f>IF($D$1=Hilfsblatt!$A$2,1,0)*#REF!+IF($D$1=Hilfsblatt!$A$3,1,0)*#REF!+IF($D$1=Hilfsblatt!$A$4,1,0)*#REF!/12+IF($D$1=Hilfsblatt!$A$5,1,0)*#REF!/12+IF($D$1=Hilfsblatt!$A$6,1,0)*#REF!/12</f>
        <v>#REF!</v>
      </c>
      <c r="Q32" s="12" t="e">
        <f>IF($D$1=Hilfsblatt!$A$2,1,0)*#REF!+IF($D$1=Hilfsblatt!$A$3,1,0)*#REF!+IF($D$1=Hilfsblatt!$A$4,1,0)*#REF!/12+IF($D$1=Hilfsblatt!$A$5,1,0)*#REF!/12+IF($D$1=Hilfsblatt!$A$6,1,0)*#REF!/12</f>
        <v>#REF!</v>
      </c>
      <c r="R32" s="12" t="e">
        <f>IF($D$1=Hilfsblatt!$A$2,1,0)*#REF!+IF($D$1=Hilfsblatt!$A$3,1,0)*#REF!+IF($D$1=Hilfsblatt!$A$4,1,0)*#REF!/12+IF($D$1=Hilfsblatt!$A$5,1,0)*#REF!/12+IF($D$1=Hilfsblatt!$A$6,1,0)*#REF!/12</f>
        <v>#REF!</v>
      </c>
      <c r="S32" s="12" t="e">
        <f>IF($D$1=Hilfsblatt!$A$2,1,0)*#REF!+IF($D$1=Hilfsblatt!$A$3,1,0)*#REF!+IF($D$1=Hilfsblatt!$A$4,1,0)*#REF!+IF($D$1=Hilfsblatt!$A$5,1,0)*#REF!+IF($D$1=Hilfsblatt!$A$6,1,0)*#REF!</f>
        <v>#REF!</v>
      </c>
    </row>
    <row r="33" spans="6:19" x14ac:dyDescent="0.2">
      <c r="F33" t="s">
        <v>18</v>
      </c>
      <c r="G33" s="11" t="e">
        <f t="shared" ref="G33:S33" si="11">G31-G32</f>
        <v>#REF!</v>
      </c>
      <c r="H33" s="11" t="e">
        <f t="shared" si="11"/>
        <v>#REF!</v>
      </c>
      <c r="I33" s="11" t="e">
        <f t="shared" si="11"/>
        <v>#REF!</v>
      </c>
      <c r="J33" s="11" t="e">
        <f t="shared" si="11"/>
        <v>#REF!</v>
      </c>
      <c r="K33" s="11" t="e">
        <f t="shared" si="11"/>
        <v>#REF!</v>
      </c>
      <c r="L33" s="11" t="e">
        <f t="shared" si="11"/>
        <v>#REF!</v>
      </c>
      <c r="M33" s="11" t="e">
        <f t="shared" si="11"/>
        <v>#REF!</v>
      </c>
      <c r="N33" s="11" t="e">
        <f t="shared" si="11"/>
        <v>#REF!</v>
      </c>
      <c r="O33" s="11" t="e">
        <f t="shared" si="11"/>
        <v>#REF!</v>
      </c>
      <c r="P33" s="11" t="e">
        <f t="shared" si="11"/>
        <v>#REF!</v>
      </c>
      <c r="Q33" s="11" t="e">
        <f t="shared" si="11"/>
        <v>#REF!</v>
      </c>
      <c r="R33" s="11" t="e">
        <f t="shared" si="11"/>
        <v>#REF!</v>
      </c>
      <c r="S33" s="11" t="e">
        <f t="shared" si="11"/>
        <v>#REF!</v>
      </c>
    </row>
    <row r="34" spans="6:19" x14ac:dyDescent="0.2">
      <c r="F34" t="s">
        <v>30</v>
      </c>
      <c r="G34" s="12" t="e">
        <f>IF($D$1=Hilfsblatt!$A$2,1,0)*#REF!+IF($D$1=Hilfsblatt!$A$3,1,0)*#REF!+IF($D$1=Hilfsblatt!$A$4,1,0)*#REF!/12+IF($D$1=Hilfsblatt!$A$5,1,0)*#REF!/12+IF($D$1=Hilfsblatt!$A$6,1,0)*#REF!/12</f>
        <v>#REF!</v>
      </c>
      <c r="H34" s="12" t="e">
        <f>IF($D$1=Hilfsblatt!$A$2,1,0)*#REF!+IF($D$1=Hilfsblatt!$A$3,1,0)*#REF!+IF($D$1=Hilfsblatt!$A$4,1,0)*#REF!/12+IF($D$1=Hilfsblatt!$A$5,1,0)*#REF!/12+IF($D$1=Hilfsblatt!$A$6,1,0)*#REF!/12</f>
        <v>#REF!</v>
      </c>
      <c r="I34" s="12" t="e">
        <f>IF($D$1=Hilfsblatt!$A$2,1,0)*#REF!+IF($D$1=Hilfsblatt!$A$3,1,0)*#REF!+IF($D$1=Hilfsblatt!$A$4,1,0)*#REF!/12+IF($D$1=Hilfsblatt!$A$5,1,0)*#REF!/12+IF($D$1=Hilfsblatt!$A$6,1,0)*#REF!/12</f>
        <v>#REF!</v>
      </c>
      <c r="J34" s="12" t="e">
        <f>IF($D$1=Hilfsblatt!$A$2,1,0)*#REF!+IF($D$1=Hilfsblatt!$A$3,1,0)*#REF!+IF($D$1=Hilfsblatt!$A$4,1,0)*#REF!/12+IF($D$1=Hilfsblatt!$A$5,1,0)*#REF!/12+IF($D$1=Hilfsblatt!$A$6,1,0)*#REF!/12</f>
        <v>#REF!</v>
      </c>
      <c r="K34" s="12" t="e">
        <f>IF($D$1=Hilfsblatt!$A$2,1,0)*#REF!+IF($D$1=Hilfsblatt!$A$3,1,0)*#REF!+IF($D$1=Hilfsblatt!$A$4,1,0)*#REF!/12+IF($D$1=Hilfsblatt!$A$5,1,0)*#REF!/12+IF($D$1=Hilfsblatt!$A$6,1,0)*#REF!/12</f>
        <v>#REF!</v>
      </c>
      <c r="L34" s="12" t="e">
        <f>IF($D$1=Hilfsblatt!$A$2,1,0)*#REF!+IF($D$1=Hilfsblatt!$A$3,1,0)*#REF!+IF($D$1=Hilfsblatt!$A$4,1,0)*#REF!/12+IF($D$1=Hilfsblatt!$A$5,1,0)*#REF!/12+IF($D$1=Hilfsblatt!$A$6,1,0)*#REF!/12</f>
        <v>#REF!</v>
      </c>
      <c r="M34" s="12" t="e">
        <f>IF($D$1=Hilfsblatt!$A$2,1,0)*#REF!+IF($D$1=Hilfsblatt!$A$3,1,0)*#REF!+IF($D$1=Hilfsblatt!$A$4,1,0)*#REF!/12+IF($D$1=Hilfsblatt!$A$5,1,0)*#REF!/12+IF($D$1=Hilfsblatt!$A$6,1,0)*#REF!/12</f>
        <v>#REF!</v>
      </c>
      <c r="N34" s="12" t="e">
        <f>IF($D$1=Hilfsblatt!$A$2,1,0)*#REF!+IF($D$1=Hilfsblatt!$A$3,1,0)*#REF!+IF($D$1=Hilfsblatt!$A$4,1,0)*#REF!/12+IF($D$1=Hilfsblatt!$A$5,1,0)*#REF!/12+IF($D$1=Hilfsblatt!$A$6,1,0)*#REF!/12</f>
        <v>#REF!</v>
      </c>
      <c r="O34" s="12" t="e">
        <f>IF($D$1=Hilfsblatt!$A$2,1,0)*#REF!+IF($D$1=Hilfsblatt!$A$3,1,0)*#REF!+IF($D$1=Hilfsblatt!$A$4,1,0)*#REF!/12+IF($D$1=Hilfsblatt!$A$5,1,0)*#REF!/12+IF($D$1=Hilfsblatt!$A$6,1,0)*#REF!/12</f>
        <v>#REF!</v>
      </c>
      <c r="P34" s="12" t="e">
        <f>IF($D$1=Hilfsblatt!$A$2,1,0)*#REF!+IF($D$1=Hilfsblatt!$A$3,1,0)*#REF!+IF($D$1=Hilfsblatt!$A$4,1,0)*#REF!/12+IF($D$1=Hilfsblatt!$A$5,1,0)*#REF!/12+IF($D$1=Hilfsblatt!$A$6,1,0)*#REF!/12</f>
        <v>#REF!</v>
      </c>
      <c r="Q34" s="12" t="e">
        <f>IF($D$1=Hilfsblatt!$A$2,1,0)*#REF!+IF($D$1=Hilfsblatt!$A$3,1,0)*#REF!+IF($D$1=Hilfsblatt!$A$4,1,0)*#REF!/12+IF($D$1=Hilfsblatt!$A$5,1,0)*#REF!/12+IF($D$1=Hilfsblatt!$A$6,1,0)*#REF!/12</f>
        <v>#REF!</v>
      </c>
      <c r="R34" s="12" t="e">
        <f>IF($D$1=Hilfsblatt!$A$2,1,0)*#REF!+IF($D$1=Hilfsblatt!$A$3,1,0)*#REF!+IF($D$1=Hilfsblatt!$A$4,1,0)*#REF!/12+IF($D$1=Hilfsblatt!$A$5,1,0)*#REF!/12+IF($D$1=Hilfsblatt!$A$6,1,0)*#REF!/12</f>
        <v>#REF!</v>
      </c>
      <c r="S34" s="12" t="e">
        <f>IF($D$1=Hilfsblatt!$A$2,1,0)*#REF!+IF($D$1=Hilfsblatt!$A$3,1,0)*#REF!+IF($D$1=Hilfsblatt!$A$4,1,0)*#REF!+IF($D$1=Hilfsblatt!$A$5,1,0)*#REF!+IF($D$1=Hilfsblatt!$A$6,1,0)*#REF!</f>
        <v>#REF!</v>
      </c>
    </row>
    <row r="35" spans="6:19" x14ac:dyDescent="0.2">
      <c r="F35" t="s">
        <v>8</v>
      </c>
      <c r="G35" s="12" t="e">
        <f>IF($D$1=Hilfsblatt!$A$2,1,0)*#REF!+IF($D$1=Hilfsblatt!$A$3,1,0)*#REF!+IF($D$1=Hilfsblatt!$A$4,1,0)*#REF!/12+IF($D$1=Hilfsblatt!$A$5,1,0)*#REF!/12+IF($D$1=Hilfsblatt!$A$6,1,0)*#REF!/12</f>
        <v>#REF!</v>
      </c>
      <c r="H35" s="12" t="e">
        <f>IF($D$1=Hilfsblatt!$A$2,1,0)*#REF!+IF($D$1=Hilfsblatt!$A$3,1,0)*#REF!+IF($D$1=Hilfsblatt!$A$4,1,0)*#REF!/12+IF($D$1=Hilfsblatt!$A$5,1,0)*#REF!/12+IF($D$1=Hilfsblatt!$A$6,1,0)*#REF!/12</f>
        <v>#REF!</v>
      </c>
      <c r="I35" s="12" t="e">
        <f>IF($D$1=Hilfsblatt!$A$2,1,0)*#REF!+IF($D$1=Hilfsblatt!$A$3,1,0)*#REF!+IF($D$1=Hilfsblatt!$A$4,1,0)*#REF!/12+IF($D$1=Hilfsblatt!$A$5,1,0)*#REF!/12+IF($D$1=Hilfsblatt!$A$6,1,0)*#REF!/12</f>
        <v>#REF!</v>
      </c>
      <c r="J35" s="12" t="e">
        <f>IF($D$1=Hilfsblatt!$A$2,1,0)*#REF!+IF($D$1=Hilfsblatt!$A$3,1,0)*#REF!+IF($D$1=Hilfsblatt!$A$4,1,0)*#REF!/12+IF($D$1=Hilfsblatt!$A$5,1,0)*#REF!/12+IF($D$1=Hilfsblatt!$A$6,1,0)*#REF!/12</f>
        <v>#REF!</v>
      </c>
      <c r="K35" s="12" t="e">
        <f>IF($D$1=Hilfsblatt!$A$2,1,0)*#REF!+IF($D$1=Hilfsblatt!$A$3,1,0)*#REF!+IF($D$1=Hilfsblatt!$A$4,1,0)*#REF!/12+IF($D$1=Hilfsblatt!$A$5,1,0)*#REF!/12+IF($D$1=Hilfsblatt!$A$6,1,0)*#REF!/12</f>
        <v>#REF!</v>
      </c>
      <c r="L35" s="12" t="e">
        <f>IF($D$1=Hilfsblatt!$A$2,1,0)*#REF!+IF($D$1=Hilfsblatt!$A$3,1,0)*#REF!+IF($D$1=Hilfsblatt!$A$4,1,0)*#REF!/12+IF($D$1=Hilfsblatt!$A$5,1,0)*#REF!/12+IF($D$1=Hilfsblatt!$A$6,1,0)*#REF!/12</f>
        <v>#REF!</v>
      </c>
      <c r="M35" s="12" t="e">
        <f>IF($D$1=Hilfsblatt!$A$2,1,0)*#REF!+IF($D$1=Hilfsblatt!$A$3,1,0)*#REF!+IF($D$1=Hilfsblatt!$A$4,1,0)*#REF!/12+IF($D$1=Hilfsblatt!$A$5,1,0)*#REF!/12+IF($D$1=Hilfsblatt!$A$6,1,0)*#REF!/12</f>
        <v>#REF!</v>
      </c>
      <c r="N35" s="12" t="e">
        <f>IF($D$1=Hilfsblatt!$A$2,1,0)*#REF!+IF($D$1=Hilfsblatt!$A$3,1,0)*#REF!+IF($D$1=Hilfsblatt!$A$4,1,0)*#REF!/12+IF($D$1=Hilfsblatt!$A$5,1,0)*#REF!/12+IF($D$1=Hilfsblatt!$A$6,1,0)*#REF!/12</f>
        <v>#REF!</v>
      </c>
      <c r="O35" s="12" t="e">
        <f>IF($D$1=Hilfsblatt!$A$2,1,0)*#REF!+IF($D$1=Hilfsblatt!$A$3,1,0)*#REF!+IF($D$1=Hilfsblatt!$A$4,1,0)*#REF!/12+IF($D$1=Hilfsblatt!$A$5,1,0)*#REF!/12+IF($D$1=Hilfsblatt!$A$6,1,0)*#REF!/12</f>
        <v>#REF!</v>
      </c>
      <c r="P35" s="12" t="e">
        <f>IF($D$1=Hilfsblatt!$A$2,1,0)*#REF!+IF($D$1=Hilfsblatt!$A$3,1,0)*#REF!+IF($D$1=Hilfsblatt!$A$4,1,0)*#REF!/12+IF($D$1=Hilfsblatt!$A$5,1,0)*#REF!/12+IF($D$1=Hilfsblatt!$A$6,1,0)*#REF!/12</f>
        <v>#REF!</v>
      </c>
      <c r="Q35" s="12" t="e">
        <f>IF($D$1=Hilfsblatt!$A$2,1,0)*#REF!+IF($D$1=Hilfsblatt!$A$3,1,0)*#REF!+IF($D$1=Hilfsblatt!$A$4,1,0)*#REF!/12+IF($D$1=Hilfsblatt!$A$5,1,0)*#REF!/12+IF($D$1=Hilfsblatt!$A$6,1,0)*#REF!/12</f>
        <v>#REF!</v>
      </c>
      <c r="R35" s="12" t="e">
        <f>IF($D$1=Hilfsblatt!$A$2,1,0)*#REF!+IF($D$1=Hilfsblatt!$A$3,1,0)*#REF!+IF($D$1=Hilfsblatt!$A$4,1,0)*#REF!/12+IF($D$1=Hilfsblatt!$A$5,1,0)*#REF!/12+IF($D$1=Hilfsblatt!$A$6,1,0)*#REF!/12</f>
        <v>#REF!</v>
      </c>
      <c r="S35" s="12" t="e">
        <f>IF($D$1=Hilfsblatt!$A$2,1,0)*#REF!+IF($D$1=Hilfsblatt!$A$3,1,0)*#REF!+IF($D$1=Hilfsblatt!$A$4,1,0)*#REF!+IF($D$1=Hilfsblatt!$A$5,1,0)*#REF!+IF($D$1=Hilfsblatt!$A$6,1,0)*#REF!</f>
        <v>#REF!</v>
      </c>
    </row>
    <row r="36" spans="6:19" x14ac:dyDescent="0.2">
      <c r="F36" t="s">
        <v>7</v>
      </c>
      <c r="G36" s="12" t="e">
        <f>IF($D$1=Hilfsblatt!$A$2,1,0)*#REF!+IF($D$1=Hilfsblatt!$A$3,1,0)*#REF!+IF($D$1=Hilfsblatt!$A$4,1,0)*#REF!/12+IF($D$1=Hilfsblatt!$A$5,1,0)*#REF!/12+IF($D$1=Hilfsblatt!$A$6,1,0)*#REF!/12</f>
        <v>#REF!</v>
      </c>
      <c r="H36" s="12" t="e">
        <f>IF($D$1=Hilfsblatt!$A$2,1,0)*#REF!+IF($D$1=Hilfsblatt!$A$3,1,0)*#REF!+IF($D$1=Hilfsblatt!$A$4,1,0)*#REF!/12+IF($D$1=Hilfsblatt!$A$5,1,0)*#REF!/12+IF($D$1=Hilfsblatt!$A$6,1,0)*#REF!/12</f>
        <v>#REF!</v>
      </c>
      <c r="I36" s="12" t="e">
        <f>IF($D$1=Hilfsblatt!$A$2,1,0)*#REF!+IF($D$1=Hilfsblatt!$A$3,1,0)*#REF!+IF($D$1=Hilfsblatt!$A$4,1,0)*#REF!/12+IF($D$1=Hilfsblatt!$A$5,1,0)*#REF!/12+IF($D$1=Hilfsblatt!$A$6,1,0)*#REF!/12</f>
        <v>#REF!</v>
      </c>
      <c r="J36" s="12" t="e">
        <f>IF($D$1=Hilfsblatt!$A$2,1,0)*#REF!+IF($D$1=Hilfsblatt!$A$3,1,0)*#REF!+IF($D$1=Hilfsblatt!$A$4,1,0)*#REF!/12+IF($D$1=Hilfsblatt!$A$5,1,0)*#REF!/12+IF($D$1=Hilfsblatt!$A$6,1,0)*#REF!/12</f>
        <v>#REF!</v>
      </c>
      <c r="K36" s="12" t="e">
        <f>IF($D$1=Hilfsblatt!$A$2,1,0)*#REF!+IF($D$1=Hilfsblatt!$A$3,1,0)*#REF!+IF($D$1=Hilfsblatt!$A$4,1,0)*#REF!/12+IF($D$1=Hilfsblatt!$A$5,1,0)*#REF!/12+IF($D$1=Hilfsblatt!$A$6,1,0)*#REF!/12</f>
        <v>#REF!</v>
      </c>
      <c r="L36" s="12" t="e">
        <f>IF($D$1=Hilfsblatt!$A$2,1,0)*#REF!+IF($D$1=Hilfsblatt!$A$3,1,0)*#REF!+IF($D$1=Hilfsblatt!$A$4,1,0)*#REF!/12+IF($D$1=Hilfsblatt!$A$5,1,0)*#REF!/12+IF($D$1=Hilfsblatt!$A$6,1,0)*#REF!/12</f>
        <v>#REF!</v>
      </c>
      <c r="M36" s="12" t="e">
        <f>IF($D$1=Hilfsblatt!$A$2,1,0)*#REF!+IF($D$1=Hilfsblatt!$A$3,1,0)*#REF!+IF($D$1=Hilfsblatt!$A$4,1,0)*#REF!/12+IF($D$1=Hilfsblatt!$A$5,1,0)*#REF!/12+IF($D$1=Hilfsblatt!$A$6,1,0)*#REF!/12</f>
        <v>#REF!</v>
      </c>
      <c r="N36" s="12" t="e">
        <f>IF($D$1=Hilfsblatt!$A$2,1,0)*#REF!+IF($D$1=Hilfsblatt!$A$3,1,0)*#REF!+IF($D$1=Hilfsblatt!$A$4,1,0)*#REF!/12+IF($D$1=Hilfsblatt!$A$5,1,0)*#REF!/12+IF($D$1=Hilfsblatt!$A$6,1,0)*#REF!/12</f>
        <v>#REF!</v>
      </c>
      <c r="O36" s="12" t="e">
        <f>IF($D$1=Hilfsblatt!$A$2,1,0)*#REF!+IF($D$1=Hilfsblatt!$A$3,1,0)*#REF!+IF($D$1=Hilfsblatt!$A$4,1,0)*#REF!/12+IF($D$1=Hilfsblatt!$A$5,1,0)*#REF!/12+IF($D$1=Hilfsblatt!$A$6,1,0)*#REF!/12</f>
        <v>#REF!</v>
      </c>
      <c r="P36" s="12" t="e">
        <f>IF($D$1=Hilfsblatt!$A$2,1,0)*#REF!+IF($D$1=Hilfsblatt!$A$3,1,0)*#REF!+IF($D$1=Hilfsblatt!$A$4,1,0)*#REF!/12+IF($D$1=Hilfsblatt!$A$5,1,0)*#REF!/12+IF($D$1=Hilfsblatt!$A$6,1,0)*#REF!/12</f>
        <v>#REF!</v>
      </c>
      <c r="Q36" s="12" t="e">
        <f>IF($D$1=Hilfsblatt!$A$2,1,0)*#REF!+IF($D$1=Hilfsblatt!$A$3,1,0)*#REF!+IF($D$1=Hilfsblatt!$A$4,1,0)*#REF!/12+IF($D$1=Hilfsblatt!$A$5,1,0)*#REF!/12+IF($D$1=Hilfsblatt!$A$6,1,0)*#REF!/12</f>
        <v>#REF!</v>
      </c>
      <c r="R36" s="12" t="e">
        <f>IF($D$1=Hilfsblatt!$A$2,1,0)*#REF!+IF($D$1=Hilfsblatt!$A$3,1,0)*#REF!+IF($D$1=Hilfsblatt!$A$4,1,0)*#REF!/12+IF($D$1=Hilfsblatt!$A$5,1,0)*#REF!/12+IF($D$1=Hilfsblatt!$A$6,1,0)*#REF!/12</f>
        <v>#REF!</v>
      </c>
      <c r="S36" s="12" t="e">
        <f>IF($D$1=Hilfsblatt!$A$2,1,0)*#REF!+IF($D$1=Hilfsblatt!$A$3,1,0)*#REF!+IF($D$1=Hilfsblatt!$A$4,1,0)*#REF!+IF($D$1=Hilfsblatt!$A$5,1,0)*#REF!+IF($D$1=Hilfsblatt!$A$6,1,0)*#REF!</f>
        <v>#REF!</v>
      </c>
    </row>
    <row r="37" spans="6:19" x14ac:dyDescent="0.2">
      <c r="F37" t="s">
        <v>31</v>
      </c>
      <c r="G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H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I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J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K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L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M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N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O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P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Q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R37" s="12" t="e">
        <f>IF($D$1=Hilfsblatt!$A$2,1,0)*(#REF!-#REF!-#REF!-#REF!+#REF!+#REF!-#REF!)+IF($D$1=Hilfsblatt!$A$3,1,0)*(#REF!-#REF!-#REF!-#REF!+#REF!+#REF!-#REF!)+IF($D$1=Hilfsblatt!$A$4,1,0)*(#REF!-#REF!-#REF!-#REF!+#REF!+#REF!-#REF!)/12+IF($D$1=Hilfsblatt!$A$5,1,0)*(#REF!-#REF!-#REF!-#REF!+#REF!+#REF!-#REF!)/12+IF($D$1=Hilfsblatt!$A$6,1,0)*(#REF!-#REF!-#REF!-#REF!+#REF!+#REF!-#REF!)/12</f>
        <v>#REF!</v>
      </c>
      <c r="S37" s="12" t="e">
        <f>IF($D$1=Hilfsblatt!$A$2,1,0)*(#REF!-#REF!-#REF!-#REF!+#REF!+#REF!-#REF!)+IF($D$1=Hilfsblatt!$A$3,1,0)*(#REF!-#REF!-#REF!-#REF!+#REF!+#REF!-#REF!)+IF($D$1=Hilfsblatt!$A$4,1,0)*(#REF!-#REF!-#REF!-#REF!+#REF!+#REF!-#REF!)+IF($D$1=Hilfsblatt!$A$5,1,0)*(#REF!-#REF!-#REF!-#REF!+#REF!+#REF!-#REF!)+IF($D$1=Hilfsblatt!$A$6,1,0)*(#REF!-#REF!-#REF!-#REF!+#REF!+#REF!-#REF!)</f>
        <v>#REF!</v>
      </c>
    </row>
    <row r="38" spans="6:19" x14ac:dyDescent="0.2">
      <c r="F38" t="s">
        <v>12</v>
      </c>
      <c r="G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R38" s="12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S38" s="12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39" spans="6:19" x14ac:dyDescent="0.2">
      <c r="F39" t="s">
        <v>32</v>
      </c>
      <c r="G39" s="11" t="e">
        <f t="shared" ref="G39:S39" si="12">G33+G34-G35-G36-G37-G38</f>
        <v>#REF!</v>
      </c>
      <c r="H39" s="11" t="e">
        <f t="shared" si="12"/>
        <v>#REF!</v>
      </c>
      <c r="I39" s="11" t="e">
        <f t="shared" si="12"/>
        <v>#REF!</v>
      </c>
      <c r="J39" s="11" t="e">
        <f t="shared" si="12"/>
        <v>#REF!</v>
      </c>
      <c r="K39" s="11" t="e">
        <f t="shared" si="12"/>
        <v>#REF!</v>
      </c>
      <c r="L39" s="11" t="e">
        <f t="shared" si="12"/>
        <v>#REF!</v>
      </c>
      <c r="M39" s="11" t="e">
        <f t="shared" si="12"/>
        <v>#REF!</v>
      </c>
      <c r="N39" s="11" t="e">
        <f t="shared" si="12"/>
        <v>#REF!</v>
      </c>
      <c r="O39" s="11" t="e">
        <f t="shared" si="12"/>
        <v>#REF!</v>
      </c>
      <c r="P39" s="11" t="e">
        <f t="shared" si="12"/>
        <v>#REF!</v>
      </c>
      <c r="Q39" s="11" t="e">
        <f t="shared" si="12"/>
        <v>#REF!</v>
      </c>
      <c r="R39" s="11" t="e">
        <f t="shared" si="12"/>
        <v>#REF!</v>
      </c>
      <c r="S39" s="11" t="e">
        <f t="shared" si="12"/>
        <v>#REF!</v>
      </c>
    </row>
    <row r="42" spans="6:19" x14ac:dyDescent="0.2">
      <c r="G42" s="53">
        <f>Stammdaten!$E$9</f>
        <v>2019</v>
      </c>
      <c r="H42" s="53">
        <f>G42+1</f>
        <v>2020</v>
      </c>
      <c r="I42" s="53">
        <f t="shared" ref="I42:K42" si="13">H42+1</f>
        <v>2021</v>
      </c>
      <c r="J42" s="53">
        <f t="shared" si="13"/>
        <v>2022</v>
      </c>
      <c r="K42" s="53">
        <f t="shared" si="13"/>
        <v>2023</v>
      </c>
      <c r="L42" s="7"/>
      <c r="M42" s="7"/>
      <c r="N42" s="7"/>
      <c r="O42" s="7"/>
      <c r="P42" s="7"/>
      <c r="Q42" s="7"/>
      <c r="R42" s="7"/>
      <c r="S42" s="7"/>
    </row>
    <row r="43" spans="6:19" x14ac:dyDescent="0.2">
      <c r="F43" t="s">
        <v>28</v>
      </c>
      <c r="G43" s="11">
        <f>IF($B$2="Plan",G55,G67)</f>
        <v>0</v>
      </c>
      <c r="H43" s="11">
        <f t="shared" ref="H43:K43" si="14">IF($B$2="Plan",H55,H67)</f>
        <v>0</v>
      </c>
      <c r="I43" s="11" t="e">
        <f t="shared" si="14"/>
        <v>#REF!</v>
      </c>
      <c r="J43" s="11" t="e">
        <f t="shared" si="14"/>
        <v>#REF!</v>
      </c>
      <c r="K43" s="11" t="e">
        <f t="shared" si="14"/>
        <v>#REF!</v>
      </c>
    </row>
    <row r="44" spans="6:19" x14ac:dyDescent="0.2">
      <c r="F44" t="s">
        <v>29</v>
      </c>
      <c r="G44" s="11">
        <f t="shared" ref="G44:K44" si="15">IF($B$2="Plan",G56,G68)</f>
        <v>0</v>
      </c>
      <c r="H44" s="11">
        <f t="shared" si="15"/>
        <v>0</v>
      </c>
      <c r="I44" s="11" t="e">
        <f t="shared" si="15"/>
        <v>#REF!</v>
      </c>
      <c r="J44" s="11" t="e">
        <f t="shared" si="15"/>
        <v>#REF!</v>
      </c>
      <c r="K44" s="11" t="e">
        <f t="shared" si="15"/>
        <v>#REF!</v>
      </c>
    </row>
    <row r="45" spans="6:19" x14ac:dyDescent="0.2">
      <c r="F45" t="s">
        <v>18</v>
      </c>
      <c r="G45" s="11">
        <f t="shared" ref="G45:K45" si="16">IF($B$2="Plan",G57,G69)</f>
        <v>0</v>
      </c>
      <c r="H45" s="11">
        <f t="shared" si="16"/>
        <v>0</v>
      </c>
      <c r="I45" s="11" t="e">
        <f t="shared" si="16"/>
        <v>#REF!</v>
      </c>
      <c r="J45" s="11" t="e">
        <f t="shared" si="16"/>
        <v>#REF!</v>
      </c>
      <c r="K45" s="11" t="e">
        <f t="shared" si="16"/>
        <v>#REF!</v>
      </c>
    </row>
    <row r="46" spans="6:19" x14ac:dyDescent="0.2">
      <c r="F46" t="s">
        <v>30</v>
      </c>
      <c r="G46" s="11">
        <f t="shared" ref="G46:K46" si="17">IF($B$2="Plan",G58,G70)</f>
        <v>0</v>
      </c>
      <c r="H46" s="11">
        <f t="shared" si="17"/>
        <v>0</v>
      </c>
      <c r="I46" s="11" t="e">
        <f t="shared" si="17"/>
        <v>#REF!</v>
      </c>
      <c r="J46" s="11" t="e">
        <f t="shared" si="17"/>
        <v>#REF!</v>
      </c>
      <c r="K46" s="11" t="e">
        <f t="shared" si="17"/>
        <v>#REF!</v>
      </c>
    </row>
    <row r="47" spans="6:19" x14ac:dyDescent="0.2">
      <c r="F47" t="s">
        <v>8</v>
      </c>
      <c r="G47" s="11">
        <f t="shared" ref="G47:K47" si="18">IF($B$2="Plan",G59,G71)</f>
        <v>0</v>
      </c>
      <c r="H47" s="11">
        <f t="shared" si="18"/>
        <v>0</v>
      </c>
      <c r="I47" s="11" t="e">
        <f t="shared" si="18"/>
        <v>#REF!</v>
      </c>
      <c r="J47" s="11" t="e">
        <f t="shared" si="18"/>
        <v>#REF!</v>
      </c>
      <c r="K47" s="11" t="e">
        <f t="shared" si="18"/>
        <v>#REF!</v>
      </c>
    </row>
    <row r="48" spans="6:19" x14ac:dyDescent="0.2">
      <c r="F48" t="s">
        <v>7</v>
      </c>
      <c r="G48" s="11">
        <f t="shared" ref="G48:K48" si="19">IF($B$2="Plan",G60,G72)</f>
        <v>0</v>
      </c>
      <c r="H48" s="11">
        <f t="shared" si="19"/>
        <v>0</v>
      </c>
      <c r="I48" s="11" t="e">
        <f t="shared" si="19"/>
        <v>#REF!</v>
      </c>
      <c r="J48" s="11" t="e">
        <f t="shared" si="19"/>
        <v>#REF!</v>
      </c>
      <c r="K48" s="11" t="e">
        <f t="shared" si="19"/>
        <v>#REF!</v>
      </c>
    </row>
    <row r="49" spans="6:11" x14ac:dyDescent="0.2">
      <c r="F49" t="s">
        <v>31</v>
      </c>
      <c r="G49" s="11" t="e">
        <f t="shared" ref="G49:K49" si="20">IF($B$2="Plan",G61,G73)</f>
        <v>#REF!</v>
      </c>
      <c r="H49" s="11" t="e">
        <f t="shared" si="20"/>
        <v>#REF!</v>
      </c>
      <c r="I49" s="11" t="e">
        <f t="shared" si="20"/>
        <v>#REF!</v>
      </c>
      <c r="J49" s="11" t="e">
        <f t="shared" si="20"/>
        <v>#REF!</v>
      </c>
      <c r="K49" s="11" t="e">
        <f t="shared" si="20"/>
        <v>#REF!</v>
      </c>
    </row>
    <row r="50" spans="6:11" x14ac:dyDescent="0.2">
      <c r="F50" t="s">
        <v>12</v>
      </c>
      <c r="G50" s="11">
        <f t="shared" ref="G50:K50" si="21">IF($B$2="Plan",G62,G74)</f>
        <v>0</v>
      </c>
      <c r="H50" s="11">
        <f t="shared" si="21"/>
        <v>0</v>
      </c>
      <c r="I50" s="11" t="e">
        <f t="shared" si="21"/>
        <v>#REF!</v>
      </c>
      <c r="J50" s="11" t="e">
        <f t="shared" si="21"/>
        <v>#REF!</v>
      </c>
      <c r="K50" s="11" t="e">
        <f t="shared" si="21"/>
        <v>#REF!</v>
      </c>
    </row>
    <row r="51" spans="6:11" x14ac:dyDescent="0.2">
      <c r="F51" t="s">
        <v>32</v>
      </c>
      <c r="G51" s="11" t="e">
        <f t="shared" ref="G51:K51" si="22">IF($B$2="Plan",G63,G75)</f>
        <v>#REF!</v>
      </c>
      <c r="H51" s="11" t="e">
        <f t="shared" si="22"/>
        <v>#REF!</v>
      </c>
      <c r="I51" s="11" t="e">
        <f t="shared" si="22"/>
        <v>#REF!</v>
      </c>
      <c r="J51" s="11" t="e">
        <f t="shared" si="22"/>
        <v>#REF!</v>
      </c>
      <c r="K51" s="11" t="e">
        <f t="shared" si="22"/>
        <v>#REF!</v>
      </c>
    </row>
    <row r="54" spans="6:11" x14ac:dyDescent="0.2">
      <c r="G54" s="53">
        <f>Stammdaten!$E$9</f>
        <v>2019</v>
      </c>
      <c r="H54" s="53">
        <f>G54+1</f>
        <v>2020</v>
      </c>
      <c r="I54" s="53">
        <f t="shared" ref="I54" si="23">H54+1</f>
        <v>2021</v>
      </c>
      <c r="J54" s="53">
        <f t="shared" ref="J54" si="24">I54+1</f>
        <v>2022</v>
      </c>
      <c r="K54" s="53">
        <f t="shared" ref="K54" si="25">J54+1</f>
        <v>2023</v>
      </c>
    </row>
    <row r="55" spans="6:11" x14ac:dyDescent="0.2">
      <c r="F55" t="s">
        <v>28</v>
      </c>
      <c r="G55" s="11">
        <f>'GuV - Gesamtübersicht'!S10+'GuV - Gesamtübersicht'!S12+'GuV - Gesamtübersicht'!S16</f>
        <v>0</v>
      </c>
      <c r="H55" s="11">
        <f>'GuV - Gesamtübersicht'!AG10+'GuV - Gesamtübersicht'!AG12+'GuV - Gesamtübersicht'!AG16</f>
        <v>0</v>
      </c>
      <c r="I55" s="11" t="e">
        <f>'GuV - Gesamtübersicht'!#REF!+'GuV - Gesamtübersicht'!#REF!+'GuV - Gesamtübersicht'!#REF!</f>
        <v>#REF!</v>
      </c>
      <c r="J55" s="11" t="e">
        <f>'GuV - Gesamtübersicht'!#REF!+'GuV - Gesamtübersicht'!#REF!+'GuV - Gesamtübersicht'!#REF!</f>
        <v>#REF!</v>
      </c>
      <c r="K55" s="11" t="e">
        <f>'GuV - Gesamtübersicht'!#REF!+'GuV - Gesamtübersicht'!#REF!+'GuV - Gesamtübersicht'!#REF!</f>
        <v>#REF!</v>
      </c>
    </row>
    <row r="56" spans="6:11" x14ac:dyDescent="0.2">
      <c r="F56" t="s">
        <v>29</v>
      </c>
      <c r="G56" s="12">
        <f>'GuV - Gesamtübersicht'!S18</f>
        <v>0</v>
      </c>
      <c r="H56" s="12">
        <f>'GuV - Gesamtübersicht'!AG18</f>
        <v>0</v>
      </c>
      <c r="I56" s="12" t="e">
        <f>'GuV - Gesamtübersicht'!#REF!</f>
        <v>#REF!</v>
      </c>
      <c r="J56" s="12" t="e">
        <f>'GuV - Gesamtübersicht'!#REF!</f>
        <v>#REF!</v>
      </c>
      <c r="K56" s="12" t="e">
        <f>'GuV - Gesamtübersicht'!#REF!</f>
        <v>#REF!</v>
      </c>
    </row>
    <row r="57" spans="6:11" x14ac:dyDescent="0.2">
      <c r="F57" t="s">
        <v>18</v>
      </c>
      <c r="G57" s="11">
        <f>G55-G56</f>
        <v>0</v>
      </c>
      <c r="H57" s="11">
        <f t="shared" ref="H57:K57" si="26">H55-H56</f>
        <v>0</v>
      </c>
      <c r="I57" s="11" t="e">
        <f t="shared" si="26"/>
        <v>#REF!</v>
      </c>
      <c r="J57" s="11" t="e">
        <f t="shared" si="26"/>
        <v>#REF!</v>
      </c>
      <c r="K57" s="11" t="e">
        <f t="shared" si="26"/>
        <v>#REF!</v>
      </c>
    </row>
    <row r="58" spans="6:11" x14ac:dyDescent="0.2">
      <c r="F58" t="s">
        <v>30</v>
      </c>
      <c r="G58" s="12">
        <f>'GuV - Gesamtübersicht'!S24</f>
        <v>0</v>
      </c>
      <c r="H58" s="12">
        <f>'GuV - Gesamtübersicht'!AG24</f>
        <v>0</v>
      </c>
      <c r="I58" s="12" t="e">
        <f>'GuV - Gesamtübersicht'!#REF!</f>
        <v>#REF!</v>
      </c>
      <c r="J58" s="12" t="e">
        <f>'GuV - Gesamtübersicht'!#REF!</f>
        <v>#REF!</v>
      </c>
      <c r="K58" s="12" t="e">
        <f>'GuV - Gesamtübersicht'!#REF!</f>
        <v>#REF!</v>
      </c>
    </row>
    <row r="59" spans="6:11" x14ac:dyDescent="0.2">
      <c r="F59" t="s">
        <v>8</v>
      </c>
      <c r="G59" s="12">
        <f>'GuV - Gesamtübersicht'!S34</f>
        <v>0</v>
      </c>
      <c r="H59" s="12">
        <f>'GuV - Gesamtübersicht'!AG34</f>
        <v>0</v>
      </c>
      <c r="I59" s="12" t="e">
        <f>'GuV - Gesamtübersicht'!#REF!</f>
        <v>#REF!</v>
      </c>
      <c r="J59" s="12" t="e">
        <f>'GuV - Gesamtübersicht'!#REF!</f>
        <v>#REF!</v>
      </c>
      <c r="K59" s="12" t="e">
        <f>'GuV - Gesamtübersicht'!#REF!</f>
        <v>#REF!</v>
      </c>
    </row>
    <row r="60" spans="6:11" x14ac:dyDescent="0.2">
      <c r="F60" t="s">
        <v>7</v>
      </c>
      <c r="G60" s="12">
        <f>'GuV - Gesamtübersicht'!S49</f>
        <v>0</v>
      </c>
      <c r="H60" s="12">
        <f>'GuV - Gesamtübersicht'!AG49</f>
        <v>0</v>
      </c>
      <c r="I60" s="12" t="e">
        <f>'GuV - Gesamtübersicht'!#REF!</f>
        <v>#REF!</v>
      </c>
      <c r="J60" s="12" t="e">
        <f>'GuV - Gesamtübersicht'!#REF!</f>
        <v>#REF!</v>
      </c>
      <c r="K60" s="12" t="e">
        <f>'GuV - Gesamtübersicht'!#REF!</f>
        <v>#REF!</v>
      </c>
    </row>
    <row r="61" spans="6:11" x14ac:dyDescent="0.2">
      <c r="F61" t="s">
        <v>31</v>
      </c>
      <c r="G61" s="12" t="e">
        <f>'GuV - Gesamtübersicht'!S57-'GuV - Gesamtübersicht'!#REF!-'GuV - Gesamtübersicht'!#REF!-'GuV - Gesamtübersicht'!S74+'GuV - Gesamtübersicht'!#REF!+'GuV - Gesamtübersicht'!S77-'GuV - Gesamtübersicht'!S87</f>
        <v>#REF!</v>
      </c>
      <c r="H61" s="12" t="e">
        <f>'GuV - Gesamtübersicht'!AG57-'GuV - Gesamtübersicht'!#REF!-'GuV - Gesamtübersicht'!#REF!-'GuV - Gesamtübersicht'!AG74+'GuV - Gesamtübersicht'!#REF!+'GuV - Gesamtübersicht'!AG77-'GuV - Gesamtübersicht'!AG87</f>
        <v>#REF!</v>
      </c>
      <c r="I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J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  <c r="K61" s="12" t="e">
        <f>'GuV - Gesamtübersicht'!#REF!-'GuV - Gesamtübersicht'!#REF!-'GuV - Gesamtübersicht'!#REF!-'GuV - Gesamtübersicht'!#REF!+'GuV - Gesamtübersicht'!#REF!+'GuV - Gesamtübersicht'!#REF!-'GuV - Gesamtübersicht'!#REF!</f>
        <v>#REF!</v>
      </c>
    </row>
    <row r="62" spans="6:11" x14ac:dyDescent="0.2">
      <c r="F62" t="s">
        <v>12</v>
      </c>
      <c r="G62" s="12">
        <f>'GuV - Gesamtübersicht'!S89+'GuV - Gesamtübersicht'!S67</f>
        <v>0</v>
      </c>
      <c r="H62" s="12">
        <f>'GuV - Gesamtübersicht'!AG89+'GuV - Gesamtübersicht'!AG67</f>
        <v>0</v>
      </c>
      <c r="I62" s="12" t="e">
        <f>'GuV - Gesamtübersicht'!#REF!+'GuV - Gesamtübersicht'!#REF!</f>
        <v>#REF!</v>
      </c>
      <c r="J62" s="12" t="e">
        <f>'GuV - Gesamtübersicht'!#REF!+'GuV - Gesamtübersicht'!#REF!</f>
        <v>#REF!</v>
      </c>
      <c r="K62" s="12" t="e">
        <f>'GuV - Gesamtübersicht'!#REF!+'GuV - Gesamtübersicht'!#REF!</f>
        <v>#REF!</v>
      </c>
    </row>
    <row r="63" spans="6:11" x14ac:dyDescent="0.2">
      <c r="F63" t="s">
        <v>32</v>
      </c>
      <c r="G63" s="11" t="e">
        <f>G57+G58-G59-G60-G61-G62</f>
        <v>#REF!</v>
      </c>
      <c r="H63" s="11" t="e">
        <f t="shared" ref="H63:K63" si="27">H57+H58-H59-H60-H61-H62</f>
        <v>#REF!</v>
      </c>
      <c r="I63" s="11" t="e">
        <f t="shared" si="27"/>
        <v>#REF!</v>
      </c>
      <c r="J63" s="11" t="e">
        <f t="shared" si="27"/>
        <v>#REF!</v>
      </c>
      <c r="K63" s="11" t="e">
        <f t="shared" si="27"/>
        <v>#REF!</v>
      </c>
    </row>
    <row r="66" spans="6:11" x14ac:dyDescent="0.2">
      <c r="G66" s="53">
        <f>Stammdaten!$E$9</f>
        <v>2019</v>
      </c>
      <c r="H66" s="53">
        <f>G66+1</f>
        <v>2020</v>
      </c>
      <c r="I66" s="53">
        <f t="shared" ref="I66" si="28">H66+1</f>
        <v>2021</v>
      </c>
      <c r="J66" s="53">
        <f t="shared" ref="J66" si="29">I66+1</f>
        <v>2022</v>
      </c>
      <c r="K66" s="53">
        <f t="shared" ref="K66" si="30">J66+1</f>
        <v>2023</v>
      </c>
    </row>
    <row r="67" spans="6:11" x14ac:dyDescent="0.2">
      <c r="F67" t="s">
        <v>28</v>
      </c>
      <c r="G67" s="11" t="e">
        <f>#REF!+#REF!+#REF!</f>
        <v>#REF!</v>
      </c>
      <c r="H67" s="11" t="e">
        <f>#REF!+#REF!+#REF!</f>
        <v>#REF!</v>
      </c>
      <c r="I67" s="11" t="e">
        <f>#REF!+#REF!+#REF!</f>
        <v>#REF!</v>
      </c>
      <c r="J67" s="11" t="e">
        <f>#REF!+#REF!+#REF!</f>
        <v>#REF!</v>
      </c>
      <c r="K67" s="11" t="e">
        <f>#REF!+#REF!+#REF!</f>
        <v>#REF!</v>
      </c>
    </row>
    <row r="68" spans="6:11" x14ac:dyDescent="0.2">
      <c r="F68" t="s">
        <v>29</v>
      </c>
      <c r="G68" s="12" t="e">
        <f>#REF!</f>
        <v>#REF!</v>
      </c>
      <c r="H68" s="12" t="e">
        <f>#REF!</f>
        <v>#REF!</v>
      </c>
      <c r="I68" s="12" t="e">
        <f>#REF!</f>
        <v>#REF!</v>
      </c>
      <c r="J68" s="12" t="e">
        <f>#REF!</f>
        <v>#REF!</v>
      </c>
      <c r="K68" s="12" t="e">
        <f>#REF!</f>
        <v>#REF!</v>
      </c>
    </row>
    <row r="69" spans="6:11" x14ac:dyDescent="0.2">
      <c r="F69" t="s">
        <v>18</v>
      </c>
      <c r="G69" s="11" t="e">
        <f>G67-G68</f>
        <v>#REF!</v>
      </c>
      <c r="H69" s="11" t="e">
        <f t="shared" ref="H69:K69" si="31">H67-H68</f>
        <v>#REF!</v>
      </c>
      <c r="I69" s="11" t="e">
        <f t="shared" si="31"/>
        <v>#REF!</v>
      </c>
      <c r="J69" s="11" t="e">
        <f t="shared" si="31"/>
        <v>#REF!</v>
      </c>
      <c r="K69" s="11" t="e">
        <f t="shared" si="31"/>
        <v>#REF!</v>
      </c>
    </row>
    <row r="70" spans="6:11" x14ac:dyDescent="0.2">
      <c r="F70" t="s">
        <v>30</v>
      </c>
      <c r="G70" s="12" t="e">
        <f>#REF!</f>
        <v>#REF!</v>
      </c>
      <c r="H70" s="12" t="e">
        <f>#REF!</f>
        <v>#REF!</v>
      </c>
      <c r="I70" s="12" t="e">
        <f>#REF!</f>
        <v>#REF!</v>
      </c>
      <c r="J70" s="12" t="e">
        <f>#REF!</f>
        <v>#REF!</v>
      </c>
      <c r="K70" s="12" t="e">
        <f>#REF!</f>
        <v>#REF!</v>
      </c>
    </row>
    <row r="71" spans="6:11" x14ac:dyDescent="0.2">
      <c r="F71" t="s">
        <v>8</v>
      </c>
      <c r="G71" s="12" t="e">
        <f>#REF!</f>
        <v>#REF!</v>
      </c>
      <c r="H71" s="12" t="e">
        <f>#REF!</f>
        <v>#REF!</v>
      </c>
      <c r="I71" s="12" t="e">
        <f>#REF!</f>
        <v>#REF!</v>
      </c>
      <c r="J71" s="12" t="e">
        <f>#REF!</f>
        <v>#REF!</v>
      </c>
      <c r="K71" s="12" t="e">
        <f>#REF!</f>
        <v>#REF!</v>
      </c>
    </row>
    <row r="72" spans="6:11" x14ac:dyDescent="0.2">
      <c r="F72" t="s">
        <v>7</v>
      </c>
      <c r="G72" s="12" t="e">
        <f>#REF!</f>
        <v>#REF!</v>
      </c>
      <c r="H72" s="12" t="e">
        <f>#REF!</f>
        <v>#REF!</v>
      </c>
      <c r="I72" s="12" t="e">
        <f>#REF!</f>
        <v>#REF!</v>
      </c>
      <c r="J72" s="12" t="e">
        <f>#REF!</f>
        <v>#REF!</v>
      </c>
      <c r="K72" s="12" t="e">
        <f>#REF!</f>
        <v>#REF!</v>
      </c>
    </row>
    <row r="73" spans="6:11" x14ac:dyDescent="0.2">
      <c r="F73" t="s">
        <v>31</v>
      </c>
      <c r="G73" s="12" t="e">
        <f>#REF!-#REF!-#REF!-#REF!+#REF!+#REF!-#REF!</f>
        <v>#REF!</v>
      </c>
      <c r="H73" s="12" t="e">
        <f>#REF!-#REF!-#REF!-#REF!+#REF!+#REF!-#REF!</f>
        <v>#REF!</v>
      </c>
      <c r="I73" s="12" t="e">
        <f>#REF!-#REF!-#REF!-#REF!+#REF!+#REF!-#REF!</f>
        <v>#REF!</v>
      </c>
      <c r="J73" s="12" t="e">
        <f>#REF!-#REF!-#REF!-#REF!+#REF!+#REF!-#REF!</f>
        <v>#REF!</v>
      </c>
      <c r="K73" s="12" t="e">
        <f>#REF!-#REF!-#REF!-#REF!+#REF!+#REF!-#REF!</f>
        <v>#REF!</v>
      </c>
    </row>
    <row r="74" spans="6:11" x14ac:dyDescent="0.2">
      <c r="F74" t="s">
        <v>12</v>
      </c>
      <c r="G74" s="12" t="e">
        <f>#REF!+#REF!</f>
        <v>#REF!</v>
      </c>
      <c r="H74" s="12" t="e">
        <f>#REF!+#REF!</f>
        <v>#REF!</v>
      </c>
      <c r="I74" s="12" t="e">
        <f>#REF!+#REF!</f>
        <v>#REF!</v>
      </c>
      <c r="J74" s="12" t="e">
        <f>#REF!+#REF!</f>
        <v>#REF!</v>
      </c>
      <c r="K74" s="12" t="e">
        <f>#REF!+#REF!</f>
        <v>#REF!</v>
      </c>
    </row>
    <row r="75" spans="6:11" x14ac:dyDescent="0.2">
      <c r="F75" t="s">
        <v>32</v>
      </c>
      <c r="G75" s="11" t="e">
        <f>G69+G70-G71-G72-G73-G74</f>
        <v>#REF!</v>
      </c>
      <c r="H75" s="11" t="e">
        <f t="shared" ref="H75:K75" si="32">H69+H70-H71-H72-H73-H74</f>
        <v>#REF!</v>
      </c>
      <c r="I75" s="11" t="e">
        <f t="shared" si="32"/>
        <v>#REF!</v>
      </c>
      <c r="J75" s="11" t="e">
        <f t="shared" si="32"/>
        <v>#REF!</v>
      </c>
      <c r="K75" s="11" t="e">
        <f t="shared" si="32"/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workbookViewId="0">
      <selection activeCell="E40" sqref="E40:I53"/>
    </sheetView>
  </sheetViews>
  <sheetFormatPr baseColWidth="10" defaultRowHeight="12.75" x14ac:dyDescent="0.2"/>
  <cols>
    <col min="1" max="1" width="19.85546875" customWidth="1"/>
    <col min="2" max="2" width="21" bestFit="1" customWidth="1"/>
    <col min="3" max="3" width="13.7109375" bestFit="1" customWidth="1"/>
    <col min="4" max="4" width="6.42578125" bestFit="1" customWidth="1"/>
    <col min="5" max="16" width="8.28515625" customWidth="1"/>
    <col min="17" max="17" width="18" bestFit="1" customWidth="1"/>
    <col min="18" max="18" width="8" bestFit="1" customWidth="1"/>
    <col min="19" max="19" width="8.140625" bestFit="1" customWidth="1"/>
    <col min="20" max="20" width="13.85546875" bestFit="1" customWidth="1"/>
    <col min="21" max="21" width="10.28515625" bestFit="1" customWidth="1"/>
    <col min="22" max="22" width="15.42578125" bestFit="1" customWidth="1"/>
    <col min="23" max="23" width="18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bestFit="1" customWidth="1"/>
    <col min="31" max="31" width="14.28515625" bestFit="1" customWidth="1"/>
    <col min="32" max="32" width="9.28515625" bestFit="1" customWidth="1"/>
    <col min="33" max="33" width="11.28515625" bestFit="1" customWidth="1"/>
    <col min="34" max="34" width="8.85546875" bestFit="1" customWidth="1"/>
    <col min="35" max="35" width="10.5703125" bestFit="1" customWidth="1"/>
    <col min="36" max="36" width="19.5703125" bestFit="1" customWidth="1"/>
    <col min="37" max="37" width="7.42578125" bestFit="1" customWidth="1"/>
    <col min="38" max="38" width="14.28515625" bestFit="1" customWidth="1"/>
    <col min="39" max="39" width="6.140625" bestFit="1" customWidth="1"/>
    <col min="40" max="40" width="12.7109375" bestFit="1" customWidth="1"/>
    <col min="41" max="41" width="6.42578125" bestFit="1" customWidth="1"/>
    <col min="42" max="42" width="13.42578125" bestFit="1" customWidth="1"/>
    <col min="43" max="43" width="17" bestFit="1" customWidth="1"/>
    <col min="44" max="44" width="17.28515625" bestFit="1" customWidth="1"/>
    <col min="45" max="45" width="8.5703125" bestFit="1" customWidth="1"/>
    <col min="46" max="46" width="12" bestFit="1" customWidth="1"/>
    <col min="47" max="47" width="20.140625" bestFit="1" customWidth="1"/>
    <col min="48" max="48" width="13" bestFit="1" customWidth="1"/>
    <col min="49" max="49" width="17.85546875" bestFit="1" customWidth="1"/>
    <col min="50" max="50" width="13.85546875" bestFit="1" customWidth="1"/>
    <col min="51" max="51" width="11.85546875" bestFit="1" customWidth="1"/>
    <col min="52" max="52" width="24.140625" bestFit="1" customWidth="1"/>
    <col min="53" max="53" width="18.140625" bestFit="1" customWidth="1"/>
    <col min="54" max="54" width="19.28515625" bestFit="1" customWidth="1"/>
    <col min="55" max="55" width="9" bestFit="1" customWidth="1"/>
    <col min="56" max="56" width="11.7109375" bestFit="1" customWidth="1"/>
    <col min="57" max="57" width="13.28515625" bestFit="1" customWidth="1"/>
    <col min="58" max="58" width="13.7109375" bestFit="1" customWidth="1"/>
  </cols>
  <sheetData>
    <row r="1" spans="1:1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17" x14ac:dyDescent="0.2">
      <c r="A2" t="s">
        <v>47</v>
      </c>
      <c r="B2" t="str">
        <f>Hilfsblatt!E9</f>
        <v>Plan</v>
      </c>
    </row>
    <row r="4" spans="1:17" x14ac:dyDescent="0.2">
      <c r="A4" s="8" t="s">
        <v>35</v>
      </c>
      <c r="B4" s="8" t="s">
        <v>46</v>
      </c>
    </row>
    <row r="5" spans="1:17" x14ac:dyDescent="0.2">
      <c r="A5" s="8" t="s">
        <v>33</v>
      </c>
      <c r="B5" t="s">
        <v>27</v>
      </c>
    </row>
    <row r="6" spans="1:17" x14ac:dyDescent="0.2">
      <c r="A6" s="9" t="s">
        <v>187</v>
      </c>
      <c r="B6" s="7" t="e">
        <f>E13</f>
        <v>#REF!</v>
      </c>
    </row>
    <row r="7" spans="1:17" x14ac:dyDescent="0.2">
      <c r="A7" s="9" t="s">
        <v>188</v>
      </c>
      <c r="B7" s="7" t="e">
        <f>+F13</f>
        <v>#REF!</v>
      </c>
      <c r="E7" s="7"/>
    </row>
    <row r="8" spans="1:17" x14ac:dyDescent="0.2">
      <c r="A8" s="9" t="s">
        <v>189</v>
      </c>
      <c r="B8" s="7" t="e">
        <f>+G13</f>
        <v>#REF!</v>
      </c>
      <c r="D8" t="s">
        <v>36</v>
      </c>
      <c r="E8" s="7" t="e">
        <f>IF($B$2="Plan",E16,E24)</f>
        <v>#REF!</v>
      </c>
      <c r="F8" s="7" t="e">
        <f t="shared" ref="F8:P8" si="0">IF($B$2="Plan",F16,F24)</f>
        <v>#REF!</v>
      </c>
      <c r="G8" s="7" t="e">
        <f t="shared" si="0"/>
        <v>#REF!</v>
      </c>
      <c r="H8" s="7" t="e">
        <f t="shared" si="0"/>
        <v>#REF!</v>
      </c>
      <c r="I8" s="7" t="e">
        <f t="shared" si="0"/>
        <v>#REF!</v>
      </c>
      <c r="J8" s="7" t="e">
        <f t="shared" si="0"/>
        <v>#REF!</v>
      </c>
      <c r="K8" s="7" t="e">
        <f t="shared" si="0"/>
        <v>#REF!</v>
      </c>
      <c r="L8" s="7" t="e">
        <f t="shared" si="0"/>
        <v>#REF!</v>
      </c>
      <c r="M8" s="7" t="e">
        <f t="shared" si="0"/>
        <v>#REF!</v>
      </c>
      <c r="N8" s="7" t="e">
        <f t="shared" si="0"/>
        <v>#REF!</v>
      </c>
      <c r="O8" s="7" t="e">
        <f t="shared" si="0"/>
        <v>#REF!</v>
      </c>
      <c r="P8" s="7" t="e">
        <f t="shared" si="0"/>
        <v>#REF!</v>
      </c>
      <c r="Q8" s="7" t="e">
        <f>IF($B$2="Plan",Q16,Q24)</f>
        <v>#REF!</v>
      </c>
    </row>
    <row r="9" spans="1:17" x14ac:dyDescent="0.2">
      <c r="A9" s="9" t="s">
        <v>190</v>
      </c>
      <c r="B9" s="7" t="e">
        <f>+H13</f>
        <v>#REF!</v>
      </c>
      <c r="D9" t="s">
        <v>37</v>
      </c>
      <c r="E9" s="7" t="e">
        <f t="shared" ref="E9:Q9" si="1">IF($B$2="Plan",E17,E25)</f>
        <v>#REF!</v>
      </c>
      <c r="F9" s="7" t="e">
        <f t="shared" si="1"/>
        <v>#REF!</v>
      </c>
      <c r="G9" s="7" t="e">
        <f t="shared" si="1"/>
        <v>#REF!</v>
      </c>
      <c r="H9" s="7" t="e">
        <f t="shared" si="1"/>
        <v>#REF!</v>
      </c>
      <c r="I9" s="7" t="e">
        <f t="shared" si="1"/>
        <v>#REF!</v>
      </c>
      <c r="J9" s="7" t="e">
        <f t="shared" si="1"/>
        <v>#REF!</v>
      </c>
      <c r="K9" s="7" t="e">
        <f t="shared" si="1"/>
        <v>#REF!</v>
      </c>
      <c r="L9" s="7" t="e">
        <f t="shared" si="1"/>
        <v>#REF!</v>
      </c>
      <c r="M9" s="7" t="e">
        <f t="shared" si="1"/>
        <v>#REF!</v>
      </c>
      <c r="N9" s="7" t="e">
        <f t="shared" si="1"/>
        <v>#REF!</v>
      </c>
      <c r="O9" s="7" t="e">
        <f t="shared" si="1"/>
        <v>#REF!</v>
      </c>
      <c r="P9" s="7" t="e">
        <f t="shared" si="1"/>
        <v>#REF!</v>
      </c>
      <c r="Q9" s="7" t="e">
        <f t="shared" si="1"/>
        <v>#REF!</v>
      </c>
    </row>
    <row r="10" spans="1:17" x14ac:dyDescent="0.2">
      <c r="A10" s="9" t="s">
        <v>71</v>
      </c>
      <c r="B10" s="7" t="e">
        <f>+I13</f>
        <v>#REF!</v>
      </c>
      <c r="D10" t="s">
        <v>38</v>
      </c>
      <c r="E10" s="7" t="e">
        <f t="shared" ref="E10:Q10" si="2">IF($B$2="Plan",E18,E26)</f>
        <v>#REF!</v>
      </c>
      <c r="F10" s="7" t="e">
        <f t="shared" si="2"/>
        <v>#REF!</v>
      </c>
      <c r="G10" s="7" t="e">
        <f t="shared" si="2"/>
        <v>#REF!</v>
      </c>
      <c r="H10" s="7" t="e">
        <f t="shared" si="2"/>
        <v>#REF!</v>
      </c>
      <c r="I10" s="7" t="e">
        <f t="shared" si="2"/>
        <v>#REF!</v>
      </c>
      <c r="J10" s="7" t="e">
        <f t="shared" si="2"/>
        <v>#REF!</v>
      </c>
      <c r="K10" s="7" t="e">
        <f t="shared" si="2"/>
        <v>#REF!</v>
      </c>
      <c r="L10" s="7" t="e">
        <f t="shared" si="2"/>
        <v>#REF!</v>
      </c>
      <c r="M10" s="7" t="e">
        <f t="shared" si="2"/>
        <v>#REF!</v>
      </c>
      <c r="N10" s="7" t="e">
        <f t="shared" si="2"/>
        <v>#REF!</v>
      </c>
      <c r="O10" s="7" t="e">
        <f t="shared" si="2"/>
        <v>#REF!</v>
      </c>
      <c r="P10" s="7" t="e">
        <f t="shared" si="2"/>
        <v>#REF!</v>
      </c>
      <c r="Q10" s="7" t="e">
        <f t="shared" si="2"/>
        <v>#REF!</v>
      </c>
    </row>
    <row r="11" spans="1:17" x14ac:dyDescent="0.2">
      <c r="A11" s="9" t="s">
        <v>191</v>
      </c>
      <c r="B11" s="7" t="e">
        <f>+J13</f>
        <v>#REF!</v>
      </c>
      <c r="D11" t="s">
        <v>39</v>
      </c>
      <c r="E11" s="7" t="e">
        <f t="shared" ref="E11:Q11" si="3">IF($B$2="Plan",E19,E27)</f>
        <v>#REF!</v>
      </c>
      <c r="F11" s="7" t="e">
        <f t="shared" si="3"/>
        <v>#REF!</v>
      </c>
      <c r="G11" s="7" t="e">
        <f t="shared" si="3"/>
        <v>#REF!</v>
      </c>
      <c r="H11" s="7" t="e">
        <f t="shared" si="3"/>
        <v>#REF!</v>
      </c>
      <c r="I11" s="7" t="e">
        <f t="shared" si="3"/>
        <v>#REF!</v>
      </c>
      <c r="J11" s="7" t="e">
        <f t="shared" si="3"/>
        <v>#REF!</v>
      </c>
      <c r="K11" s="7" t="e">
        <f t="shared" si="3"/>
        <v>#REF!</v>
      </c>
      <c r="L11" s="7" t="e">
        <f t="shared" si="3"/>
        <v>#REF!</v>
      </c>
      <c r="M11" s="7" t="e">
        <f t="shared" si="3"/>
        <v>#REF!</v>
      </c>
      <c r="N11" s="7" t="e">
        <f t="shared" si="3"/>
        <v>#REF!</v>
      </c>
      <c r="O11" s="7" t="e">
        <f t="shared" si="3"/>
        <v>#REF!</v>
      </c>
      <c r="P11" s="7" t="e">
        <f t="shared" si="3"/>
        <v>#REF!</v>
      </c>
      <c r="Q11" s="7" t="e">
        <f t="shared" si="3"/>
        <v>#REF!</v>
      </c>
    </row>
    <row r="12" spans="1:17" x14ac:dyDescent="0.2">
      <c r="A12" s="9" t="s">
        <v>192</v>
      </c>
      <c r="B12" s="7" t="e">
        <f>+K13</f>
        <v>#REF!</v>
      </c>
      <c r="D12" t="s">
        <v>40</v>
      </c>
      <c r="E12" s="7" t="e">
        <f t="shared" ref="E12:Q12" si="4">IF($B$2="Plan",E20,E28)</f>
        <v>#REF!</v>
      </c>
      <c r="F12" s="7" t="e">
        <f t="shared" si="4"/>
        <v>#REF!</v>
      </c>
      <c r="G12" s="7" t="e">
        <f t="shared" si="4"/>
        <v>#REF!</v>
      </c>
      <c r="H12" s="7" t="e">
        <f t="shared" si="4"/>
        <v>#REF!</v>
      </c>
      <c r="I12" s="7" t="e">
        <f t="shared" si="4"/>
        <v>#REF!</v>
      </c>
      <c r="J12" s="7" t="e">
        <f t="shared" si="4"/>
        <v>#REF!</v>
      </c>
      <c r="K12" s="7" t="e">
        <f t="shared" si="4"/>
        <v>#REF!</v>
      </c>
      <c r="L12" s="7" t="e">
        <f t="shared" si="4"/>
        <v>#REF!</v>
      </c>
      <c r="M12" s="7" t="e">
        <f t="shared" si="4"/>
        <v>#REF!</v>
      </c>
      <c r="N12" s="7" t="e">
        <f t="shared" si="4"/>
        <v>#REF!</v>
      </c>
      <c r="O12" s="7" t="e">
        <f t="shared" si="4"/>
        <v>#REF!</v>
      </c>
      <c r="P12" s="7" t="e">
        <f t="shared" si="4"/>
        <v>#REF!</v>
      </c>
      <c r="Q12" s="7" t="e">
        <f t="shared" si="4"/>
        <v>#REF!</v>
      </c>
    </row>
    <row r="13" spans="1:17" x14ac:dyDescent="0.2">
      <c r="A13" s="9" t="s">
        <v>193</v>
      </c>
      <c r="B13" s="7" t="e">
        <f>+L13</f>
        <v>#REF!</v>
      </c>
      <c r="D13" t="s">
        <v>27</v>
      </c>
      <c r="E13" s="7" t="e">
        <f t="shared" ref="E13:Q13" si="5">IF($B$2="Plan",E21,E29)</f>
        <v>#REF!</v>
      </c>
      <c r="F13" s="7" t="e">
        <f t="shared" si="5"/>
        <v>#REF!</v>
      </c>
      <c r="G13" s="7" t="e">
        <f t="shared" si="5"/>
        <v>#REF!</v>
      </c>
      <c r="H13" s="7" t="e">
        <f t="shared" si="5"/>
        <v>#REF!</v>
      </c>
      <c r="I13" s="7" t="e">
        <f t="shared" si="5"/>
        <v>#REF!</v>
      </c>
      <c r="J13" s="7" t="e">
        <f t="shared" si="5"/>
        <v>#REF!</v>
      </c>
      <c r="K13" s="7" t="e">
        <f t="shared" si="5"/>
        <v>#REF!</v>
      </c>
      <c r="L13" s="7" t="e">
        <f t="shared" si="5"/>
        <v>#REF!</v>
      </c>
      <c r="M13" s="7" t="e">
        <f t="shared" si="5"/>
        <v>#REF!</v>
      </c>
      <c r="N13" s="7" t="e">
        <f t="shared" si="5"/>
        <v>#REF!</v>
      </c>
      <c r="O13" s="7" t="e">
        <f t="shared" si="5"/>
        <v>#REF!</v>
      </c>
      <c r="P13" s="7" t="e">
        <f t="shared" si="5"/>
        <v>#REF!</v>
      </c>
      <c r="Q13" s="7" t="e">
        <f t="shared" si="5"/>
        <v>#REF!</v>
      </c>
    </row>
    <row r="14" spans="1:17" x14ac:dyDescent="0.2">
      <c r="A14" s="9" t="s">
        <v>194</v>
      </c>
      <c r="B14" s="7" t="e">
        <f>+M13</f>
        <v>#REF!</v>
      </c>
    </row>
    <row r="15" spans="1:17" x14ac:dyDescent="0.2">
      <c r="A15" s="9" t="s">
        <v>195</v>
      </c>
      <c r="B15" s="7" t="e">
        <f>+N13</f>
        <v>#REF!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  <c r="M15">
        <v>9</v>
      </c>
      <c r="N15">
        <v>10</v>
      </c>
      <c r="O15">
        <v>11</v>
      </c>
      <c r="P15">
        <v>12</v>
      </c>
      <c r="Q15">
        <v>10001</v>
      </c>
    </row>
    <row r="16" spans="1:17" x14ac:dyDescent="0.2">
      <c r="A16" s="9" t="s">
        <v>196</v>
      </c>
      <c r="B16" s="7" t="e">
        <f>+O13</f>
        <v>#REF!</v>
      </c>
      <c r="D16" t="s">
        <v>36</v>
      </c>
      <c r="E16" s="7" t="e">
        <f>IF($D$1=Hilfsblatt!$A$2,1,0)*(#REF!)+IF($D$1=Hilfsblatt!$A$3,1,0)*(#REF!)+IF($D$1=Hilfsblatt!$A$4,1,0)*(#REF!)/12+IF($D$1=Hilfsblatt!$A$5,1,0)*(#REF!)/12+IF($D$1=Hilfsblatt!$A$6,1,0)*(#REF!)/12</f>
        <v>#REF!</v>
      </c>
      <c r="F16" s="7" t="e">
        <f>IF($D$1=Hilfsblatt!$A$2,1,0)*(#REF!)+IF($D$1=Hilfsblatt!$A$3,1,0)*(#REF!)+IF($D$1=Hilfsblatt!$A$4,1,0)*(#REF!)/12+IF($D$1=Hilfsblatt!$A$5,1,0)*(#REF!)/12+IF($D$1=Hilfsblatt!$A$6,1,0)*(#REF!)/12</f>
        <v>#REF!</v>
      </c>
      <c r="G16" s="7" t="e">
        <f>IF($D$1=Hilfsblatt!$A$2,1,0)*(#REF!)+IF($D$1=Hilfsblatt!$A$3,1,0)*(#REF!)+IF($D$1=Hilfsblatt!$A$4,1,0)*(#REF!)/12+IF($D$1=Hilfsblatt!$A$5,1,0)*(#REF!)/12+IF($D$1=Hilfsblatt!$A$6,1,0)*(#REF!)/12</f>
        <v>#REF!</v>
      </c>
      <c r="H16" s="7" t="e">
        <f>IF($D$1=Hilfsblatt!$A$2,1,0)*(#REF!)+IF($D$1=Hilfsblatt!$A$3,1,0)*(#REF!)+IF($D$1=Hilfsblatt!$A$4,1,0)*(#REF!)/12+IF($D$1=Hilfsblatt!$A$5,1,0)*(#REF!)/12+IF($D$1=Hilfsblatt!$A$6,1,0)*(#REF!)/12</f>
        <v>#REF!</v>
      </c>
      <c r="I16" s="7" t="e">
        <f>IF($D$1=Hilfsblatt!$A$2,1,0)*(#REF!)+IF($D$1=Hilfsblatt!$A$3,1,0)*(#REF!)+IF($D$1=Hilfsblatt!$A$4,1,0)*(#REF!)/12+IF($D$1=Hilfsblatt!$A$5,1,0)*(#REF!)/12+IF($D$1=Hilfsblatt!$A$6,1,0)*(#REF!)/12</f>
        <v>#REF!</v>
      </c>
      <c r="J16" s="7" t="e">
        <f>IF($D$1=Hilfsblatt!$A$2,1,0)*(#REF!)+IF($D$1=Hilfsblatt!$A$3,1,0)*(#REF!)+IF($D$1=Hilfsblatt!$A$4,1,0)*(#REF!)/12+IF($D$1=Hilfsblatt!$A$5,1,0)*(#REF!)/12+IF($D$1=Hilfsblatt!$A$6,1,0)*(#REF!)/12</f>
        <v>#REF!</v>
      </c>
      <c r="K16" s="7" t="e">
        <f>IF($D$1=Hilfsblatt!$A$2,1,0)*(#REF!)+IF($D$1=Hilfsblatt!$A$3,1,0)*(#REF!)+IF($D$1=Hilfsblatt!$A$4,1,0)*(#REF!)/12+IF($D$1=Hilfsblatt!$A$5,1,0)*(#REF!)/12+IF($D$1=Hilfsblatt!$A$6,1,0)*(#REF!)/12</f>
        <v>#REF!</v>
      </c>
      <c r="L16" s="7" t="e">
        <f>IF($D$1=Hilfsblatt!$A$2,1,0)*(#REF!)+IF($D$1=Hilfsblatt!$A$3,1,0)*(#REF!)+IF($D$1=Hilfsblatt!$A$4,1,0)*(#REF!)/12+IF($D$1=Hilfsblatt!$A$5,1,0)*(#REF!)/12+IF($D$1=Hilfsblatt!$A$6,1,0)*(#REF!)/12</f>
        <v>#REF!</v>
      </c>
      <c r="M16" s="7" t="e">
        <f>IF($D$1=Hilfsblatt!$A$2,1,0)*(#REF!)+IF($D$1=Hilfsblatt!$A$3,1,0)*(#REF!)+IF($D$1=Hilfsblatt!$A$4,1,0)*(#REF!)/12+IF($D$1=Hilfsblatt!$A$5,1,0)*(#REF!)/12+IF($D$1=Hilfsblatt!$A$6,1,0)*(#REF!)/12</f>
        <v>#REF!</v>
      </c>
      <c r="N16" s="7" t="e">
        <f>IF($D$1=Hilfsblatt!$A$2,1,0)*(#REF!)+IF($D$1=Hilfsblatt!$A$3,1,0)*(#REF!)+IF($D$1=Hilfsblatt!$A$4,1,0)*(#REF!)/12+IF($D$1=Hilfsblatt!$A$5,1,0)*(#REF!)/12+IF($D$1=Hilfsblatt!$A$6,1,0)*(#REF!)/12</f>
        <v>#REF!</v>
      </c>
      <c r="O16" s="7" t="e">
        <f>IF($D$1=Hilfsblatt!$A$2,1,0)*(#REF!)+IF($D$1=Hilfsblatt!$A$3,1,0)*(#REF!)+IF($D$1=Hilfsblatt!$A$4,1,0)*(#REF!)/12+IF($D$1=Hilfsblatt!$A$5,1,0)*(#REF!)/12+IF($D$1=Hilfsblatt!$A$6,1,0)*(#REF!)/12</f>
        <v>#REF!</v>
      </c>
      <c r="P16" s="7" t="e">
        <f>IF($D$1=Hilfsblatt!$A$2,1,0)*(#REF!)+IF($D$1=Hilfsblatt!$A$3,1,0)*(#REF!)+IF($D$1=Hilfsblatt!$A$4,1,0)*(#REF!)/12+IF($D$1=Hilfsblatt!$A$5,1,0)*(#REF!)/12+IF($D$1=Hilfsblatt!$A$6,1,0)*(#REF!)/12</f>
        <v>#REF!</v>
      </c>
      <c r="Q16" s="7" t="e">
        <f>IF($D$1=Hilfsblatt!$A$2,1,0)*(#REF!)+IF($D$1=Hilfsblatt!$A$3,1,0)*(#REF!)+IF($D$1=Hilfsblatt!$A$4,1,0)*(#REF!)+IF($D$1=Hilfsblatt!$A$5,1,0)*(#REF!)+IF($D$1=Hilfsblatt!$A$6,1,0)*(#REF!)</f>
        <v>#REF!</v>
      </c>
    </row>
    <row r="17" spans="1:17" x14ac:dyDescent="0.2">
      <c r="A17" s="9" t="s">
        <v>197</v>
      </c>
      <c r="B17" s="7" t="e">
        <f>+P13</f>
        <v>#REF!</v>
      </c>
      <c r="D17" t="s">
        <v>37</v>
      </c>
      <c r="E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7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18" spans="1:17" x14ac:dyDescent="0.2">
      <c r="D18" t="s">
        <v>38</v>
      </c>
      <c r="E18" s="7" t="e">
        <f>IF($D$1=Hilfsblatt!$A$2,1,0)*(#REF!)+IF($D$1=Hilfsblatt!$A$3,1,0)*(#REF!)+IF($D$1=Hilfsblatt!$A$4,1,0)*(#REF!)/12+IF($D$1=Hilfsblatt!$A$5,1,0)*(#REF!)/12+IF($D$1=Hilfsblatt!$A$6,1,0)*(#REF!)/12</f>
        <v>#REF!</v>
      </c>
      <c r="F18" s="7" t="e">
        <f>IF($D$1=Hilfsblatt!$A$2,1,0)*(#REF!)+IF($D$1=Hilfsblatt!$A$3,1,0)*(#REF!)+IF($D$1=Hilfsblatt!$A$4,1,0)*(#REF!)/12+IF($D$1=Hilfsblatt!$A$5,1,0)*(#REF!)/12+IF($D$1=Hilfsblatt!$A$6,1,0)*(#REF!)/12</f>
        <v>#REF!</v>
      </c>
      <c r="G18" s="7" t="e">
        <f>IF($D$1=Hilfsblatt!$A$2,1,0)*(#REF!)+IF($D$1=Hilfsblatt!$A$3,1,0)*(#REF!)+IF($D$1=Hilfsblatt!$A$4,1,0)*(#REF!)/12+IF($D$1=Hilfsblatt!$A$5,1,0)*(#REF!)/12+IF($D$1=Hilfsblatt!$A$6,1,0)*(#REF!)/12</f>
        <v>#REF!</v>
      </c>
      <c r="H18" s="7" t="e">
        <f>IF($D$1=Hilfsblatt!$A$2,1,0)*(#REF!)+IF($D$1=Hilfsblatt!$A$3,1,0)*(#REF!)+IF($D$1=Hilfsblatt!$A$4,1,0)*(#REF!)/12+IF($D$1=Hilfsblatt!$A$5,1,0)*(#REF!)/12+IF($D$1=Hilfsblatt!$A$6,1,0)*(#REF!)/12</f>
        <v>#REF!</v>
      </c>
      <c r="I18" s="7" t="e">
        <f>IF($D$1=Hilfsblatt!$A$2,1,0)*(#REF!)+IF($D$1=Hilfsblatt!$A$3,1,0)*(#REF!)+IF($D$1=Hilfsblatt!$A$4,1,0)*(#REF!)/12+IF($D$1=Hilfsblatt!$A$5,1,0)*(#REF!)/12+IF($D$1=Hilfsblatt!$A$6,1,0)*(#REF!)/12</f>
        <v>#REF!</v>
      </c>
      <c r="J18" s="7" t="e">
        <f>IF($D$1=Hilfsblatt!$A$2,1,0)*(#REF!)+IF($D$1=Hilfsblatt!$A$3,1,0)*(#REF!)+IF($D$1=Hilfsblatt!$A$4,1,0)*(#REF!)/12+IF($D$1=Hilfsblatt!$A$5,1,0)*(#REF!)/12+IF($D$1=Hilfsblatt!$A$6,1,0)*(#REF!)/12</f>
        <v>#REF!</v>
      </c>
      <c r="K18" s="7" t="e">
        <f>IF($D$1=Hilfsblatt!$A$2,1,0)*(#REF!)+IF($D$1=Hilfsblatt!$A$3,1,0)*(#REF!)+IF($D$1=Hilfsblatt!$A$4,1,0)*(#REF!)/12+IF($D$1=Hilfsblatt!$A$5,1,0)*(#REF!)/12+IF($D$1=Hilfsblatt!$A$6,1,0)*(#REF!)/12</f>
        <v>#REF!</v>
      </c>
      <c r="L18" s="7" t="e">
        <f>IF($D$1=Hilfsblatt!$A$2,1,0)*(#REF!)+IF($D$1=Hilfsblatt!$A$3,1,0)*(#REF!)+IF($D$1=Hilfsblatt!$A$4,1,0)*(#REF!)/12+IF($D$1=Hilfsblatt!$A$5,1,0)*(#REF!)/12+IF($D$1=Hilfsblatt!$A$6,1,0)*(#REF!)/12</f>
        <v>#REF!</v>
      </c>
      <c r="M18" s="7" t="e">
        <f>IF($D$1=Hilfsblatt!$A$2,1,0)*(#REF!)+IF($D$1=Hilfsblatt!$A$3,1,0)*(#REF!)+IF($D$1=Hilfsblatt!$A$4,1,0)*(#REF!)/12+IF($D$1=Hilfsblatt!$A$5,1,0)*(#REF!)/12+IF($D$1=Hilfsblatt!$A$6,1,0)*(#REF!)/12</f>
        <v>#REF!</v>
      </c>
      <c r="N18" s="7" t="e">
        <f>IF($D$1=Hilfsblatt!$A$2,1,0)*(#REF!)+IF($D$1=Hilfsblatt!$A$3,1,0)*(#REF!)+IF($D$1=Hilfsblatt!$A$4,1,0)*(#REF!)/12+IF($D$1=Hilfsblatt!$A$5,1,0)*(#REF!)/12+IF($D$1=Hilfsblatt!$A$6,1,0)*(#REF!)/12</f>
        <v>#REF!</v>
      </c>
      <c r="O18" s="7" t="e">
        <f>IF($D$1=Hilfsblatt!$A$2,1,0)*(#REF!)+IF($D$1=Hilfsblatt!$A$3,1,0)*(#REF!)+IF($D$1=Hilfsblatt!$A$4,1,0)*(#REF!)/12+IF($D$1=Hilfsblatt!$A$5,1,0)*(#REF!)/12+IF($D$1=Hilfsblatt!$A$6,1,0)*(#REF!)/12</f>
        <v>#REF!</v>
      </c>
      <c r="P18" s="7" t="e">
        <f>IF($D$1=Hilfsblatt!$A$2,1,0)*(#REF!)+IF($D$1=Hilfsblatt!$A$3,1,0)*(#REF!)+IF($D$1=Hilfsblatt!$A$4,1,0)*(#REF!)/12+IF($D$1=Hilfsblatt!$A$5,1,0)*(#REF!)/12+IF($D$1=Hilfsblatt!$A$6,1,0)*(#REF!)/12</f>
        <v>#REF!</v>
      </c>
      <c r="Q18" s="7" t="e">
        <f>IF($D$1=Hilfsblatt!$A$2,1,0)*(#REF!)+IF($D$1=Hilfsblatt!$A$3,1,0)*(#REF!)+IF($D$1=Hilfsblatt!$A$4,1,0)*(#REF!)+IF($D$1=Hilfsblatt!$A$5,1,0)*(#REF!)+IF($D$1=Hilfsblatt!$A$6,1,0)*(#REF!)</f>
        <v>#REF!</v>
      </c>
    </row>
    <row r="19" spans="1:17" x14ac:dyDescent="0.2">
      <c r="D19" t="s">
        <v>39</v>
      </c>
      <c r="E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19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0" spans="1:17" x14ac:dyDescent="0.2">
      <c r="D20" t="s">
        <v>40</v>
      </c>
      <c r="E20" s="7" t="e">
        <f>IF($D$1=Hilfsblatt!$A$2,1,0)*(#REF!)+IF($D$1=Hilfsblatt!$A$3,1,0)*(#REF!)+IF($D$1=Hilfsblatt!$A$4,1,0)*(#REF!)/12+IF($D$1=Hilfsblatt!$A$5,1,0)*(#REF!)/12+IF($D$1=Hilfsblatt!$A$6,1,0)*(#REF!)/12</f>
        <v>#REF!</v>
      </c>
      <c r="F20" s="7" t="e">
        <f>IF($D$1=Hilfsblatt!$A$2,1,0)*(#REF!)+IF($D$1=Hilfsblatt!$A$3,1,0)*(#REF!)+IF($D$1=Hilfsblatt!$A$4,1,0)*(#REF!)/12+IF($D$1=Hilfsblatt!$A$5,1,0)*(#REF!)/12+IF($D$1=Hilfsblatt!$A$6,1,0)*(#REF!)/12</f>
        <v>#REF!</v>
      </c>
      <c r="G20" s="7" t="e">
        <f>IF($D$1=Hilfsblatt!$A$2,1,0)*(#REF!)+IF($D$1=Hilfsblatt!$A$3,1,0)*(#REF!)+IF($D$1=Hilfsblatt!$A$4,1,0)*(#REF!)/12+IF($D$1=Hilfsblatt!$A$5,1,0)*(#REF!)/12+IF($D$1=Hilfsblatt!$A$6,1,0)*(#REF!)/12</f>
        <v>#REF!</v>
      </c>
      <c r="H20" s="7" t="e">
        <f>IF($D$1=Hilfsblatt!$A$2,1,0)*(#REF!)+IF($D$1=Hilfsblatt!$A$3,1,0)*(#REF!)+IF($D$1=Hilfsblatt!$A$4,1,0)*(#REF!)/12+IF($D$1=Hilfsblatt!$A$5,1,0)*(#REF!)/12+IF($D$1=Hilfsblatt!$A$6,1,0)*(#REF!)/12</f>
        <v>#REF!</v>
      </c>
      <c r="I20" s="7" t="e">
        <f>IF($D$1=Hilfsblatt!$A$2,1,0)*(#REF!)+IF($D$1=Hilfsblatt!$A$3,1,0)*(#REF!)+IF($D$1=Hilfsblatt!$A$4,1,0)*(#REF!)/12+IF($D$1=Hilfsblatt!$A$5,1,0)*(#REF!)/12+IF($D$1=Hilfsblatt!$A$6,1,0)*(#REF!)/12</f>
        <v>#REF!</v>
      </c>
      <c r="J20" s="7" t="e">
        <f>IF($D$1=Hilfsblatt!$A$2,1,0)*(#REF!)+IF($D$1=Hilfsblatt!$A$3,1,0)*(#REF!)+IF($D$1=Hilfsblatt!$A$4,1,0)*(#REF!)/12+IF($D$1=Hilfsblatt!$A$5,1,0)*(#REF!)/12+IF($D$1=Hilfsblatt!$A$6,1,0)*(#REF!)/12</f>
        <v>#REF!</v>
      </c>
      <c r="K20" s="7" t="e">
        <f>IF($D$1=Hilfsblatt!$A$2,1,0)*(#REF!)+IF($D$1=Hilfsblatt!$A$3,1,0)*(#REF!)+IF($D$1=Hilfsblatt!$A$4,1,0)*(#REF!)/12+IF($D$1=Hilfsblatt!$A$5,1,0)*(#REF!)/12+IF($D$1=Hilfsblatt!$A$6,1,0)*(#REF!)/12</f>
        <v>#REF!</v>
      </c>
      <c r="L20" s="7" t="e">
        <f>IF($D$1=Hilfsblatt!$A$2,1,0)*(#REF!)+IF($D$1=Hilfsblatt!$A$3,1,0)*(#REF!)+IF($D$1=Hilfsblatt!$A$4,1,0)*(#REF!)/12+IF($D$1=Hilfsblatt!$A$5,1,0)*(#REF!)/12+IF($D$1=Hilfsblatt!$A$6,1,0)*(#REF!)/12</f>
        <v>#REF!</v>
      </c>
      <c r="M20" s="7" t="e">
        <f>IF($D$1=Hilfsblatt!$A$2,1,0)*(#REF!)+IF($D$1=Hilfsblatt!$A$3,1,0)*(#REF!)+IF($D$1=Hilfsblatt!$A$4,1,0)*(#REF!)/12+IF($D$1=Hilfsblatt!$A$5,1,0)*(#REF!)/12+IF($D$1=Hilfsblatt!$A$6,1,0)*(#REF!)/12</f>
        <v>#REF!</v>
      </c>
      <c r="N20" s="7" t="e">
        <f>IF($D$1=Hilfsblatt!$A$2,1,0)*(#REF!)+IF($D$1=Hilfsblatt!$A$3,1,0)*(#REF!)+IF($D$1=Hilfsblatt!$A$4,1,0)*(#REF!)/12+IF($D$1=Hilfsblatt!$A$5,1,0)*(#REF!)/12+IF($D$1=Hilfsblatt!$A$6,1,0)*(#REF!)/12</f>
        <v>#REF!</v>
      </c>
      <c r="O20" s="7" t="e">
        <f>IF($D$1=Hilfsblatt!$A$2,1,0)*(#REF!)+IF($D$1=Hilfsblatt!$A$3,1,0)*(#REF!)+IF($D$1=Hilfsblatt!$A$4,1,0)*(#REF!)/12+IF($D$1=Hilfsblatt!$A$5,1,0)*(#REF!)/12+IF($D$1=Hilfsblatt!$A$6,1,0)*(#REF!)/12</f>
        <v>#REF!</v>
      </c>
      <c r="P20" s="7" t="e">
        <f>IF($D$1=Hilfsblatt!$A$2,1,0)*(#REF!)+IF($D$1=Hilfsblatt!$A$3,1,0)*(#REF!)+IF($D$1=Hilfsblatt!$A$4,1,0)*(#REF!)/12+IF($D$1=Hilfsblatt!$A$5,1,0)*(#REF!)/12+IF($D$1=Hilfsblatt!$A$6,1,0)*(#REF!)/12</f>
        <v>#REF!</v>
      </c>
      <c r="Q20" s="7" t="e">
        <f>IF($D$1=Hilfsblatt!$A$2,1,0)*(#REF!)+IF($D$1=Hilfsblatt!$A$3,1,0)*(#REF!)+IF($D$1=Hilfsblatt!$A$4,1,0)*(#REF!)+IF($D$1=Hilfsblatt!$A$5,1,0)*(#REF!)+IF($D$1=Hilfsblatt!$A$6,1,0)*(#REF!)</f>
        <v>#REF!</v>
      </c>
    </row>
    <row r="21" spans="1:17" x14ac:dyDescent="0.2">
      <c r="D21" t="s">
        <v>27</v>
      </c>
      <c r="E21" s="7" t="e">
        <f>IF($D$1=Hilfsblatt!$A$2,1,0)*(#REF!)+IF($D$1=Hilfsblatt!$A$3,1,0)*(#REF!)+IF($D$1=Hilfsblatt!$A$4,1,0)*((#REF!)+E20)+IF($D$1=Hilfsblatt!$A$5,1,0)*((#REF!)+E20)+IF($D$1=Hilfsblatt!$A$6,1,0)*((#REF!)+E20)</f>
        <v>#REF!</v>
      </c>
      <c r="F21" s="7" t="e">
        <f>IF($D$1=Hilfsblatt!$A$2,1,0)*(#REF!)+IF($D$1=Hilfsblatt!$A$3,1,0)*(#REF!)+IF($D$1=Hilfsblatt!$A$4,1,0)*(E21+F20)+IF($D$1=Hilfsblatt!$A$5,1,0)*(E21+F20)+IF($D$1=Hilfsblatt!$A$6,1,0)*(E21+F20)</f>
        <v>#REF!</v>
      </c>
      <c r="G21" s="7" t="e">
        <f>IF($D$1=Hilfsblatt!$A$2,1,0)*(#REF!)+IF($D$1=Hilfsblatt!$A$3,1,0)*(#REF!)+IF($D$1=Hilfsblatt!$A$4,1,0)*(F21+G20)+IF($D$1=Hilfsblatt!$A$5,1,0)*(F21+G20)+IF($D$1=Hilfsblatt!$A$6,1,0)*(F21+G20)</f>
        <v>#REF!</v>
      </c>
      <c r="H21" s="7" t="e">
        <f>IF($D$1=Hilfsblatt!$A$2,1,0)*(#REF!)+IF($D$1=Hilfsblatt!$A$3,1,0)*(#REF!)+IF($D$1=Hilfsblatt!$A$4,1,0)*(G21+H20)+IF($D$1=Hilfsblatt!$A$5,1,0)*(G21+H20)+IF($D$1=Hilfsblatt!$A$6,1,0)*(G21+H20)</f>
        <v>#REF!</v>
      </c>
      <c r="I21" s="7" t="e">
        <f>IF($D$1=Hilfsblatt!$A$2,1,0)*(#REF!)+IF($D$1=Hilfsblatt!$A$3,1,0)*(#REF!)+IF($D$1=Hilfsblatt!$A$4,1,0)*(H21+I20)+IF($D$1=Hilfsblatt!$A$5,1,0)*(H21+I20)+IF($D$1=Hilfsblatt!$A$6,1,0)*(H21+I20)</f>
        <v>#REF!</v>
      </c>
      <c r="J21" s="7" t="e">
        <f>IF($D$1=Hilfsblatt!$A$2,1,0)*(#REF!)+IF($D$1=Hilfsblatt!$A$3,1,0)*(#REF!)+IF($D$1=Hilfsblatt!$A$4,1,0)*(I21+J20)+IF($D$1=Hilfsblatt!$A$5,1,0)*(I21+J20)+IF($D$1=Hilfsblatt!$A$6,1,0)*(I21+J20)</f>
        <v>#REF!</v>
      </c>
      <c r="K21" s="7" t="e">
        <f>IF($D$1=Hilfsblatt!$A$2,1,0)*(#REF!)+IF($D$1=Hilfsblatt!$A$3,1,0)*(#REF!)+IF($D$1=Hilfsblatt!$A$4,1,0)*(J21+K20)+IF($D$1=Hilfsblatt!$A$5,1,0)*(J21+K20)+IF($D$1=Hilfsblatt!$A$6,1,0)*(J21+K20)</f>
        <v>#REF!</v>
      </c>
      <c r="L21" s="7" t="e">
        <f>IF($D$1=Hilfsblatt!$A$2,1,0)*(#REF!)+IF($D$1=Hilfsblatt!$A$3,1,0)*(#REF!)+IF($D$1=Hilfsblatt!$A$4,1,0)*(K21+L20)+IF($D$1=Hilfsblatt!$A$5,1,0)*(K21+L20)+IF($D$1=Hilfsblatt!$A$6,1,0)*(K21+L20)</f>
        <v>#REF!</v>
      </c>
      <c r="M21" s="7" t="e">
        <f>IF($D$1=Hilfsblatt!$A$2,1,0)*(#REF!)+IF($D$1=Hilfsblatt!$A$3,1,0)*(#REF!)+IF($D$1=Hilfsblatt!$A$4,1,0)*(L21+M20)+IF($D$1=Hilfsblatt!$A$5,1,0)*(L21+M20)+IF($D$1=Hilfsblatt!$A$6,1,0)*(L21+M20)</f>
        <v>#REF!</v>
      </c>
      <c r="N21" s="7" t="e">
        <f>IF($D$1=Hilfsblatt!$A$2,1,0)*(#REF!)+IF($D$1=Hilfsblatt!$A$3,1,0)*(#REF!)+IF($D$1=Hilfsblatt!$A$4,1,0)*(M21+N20)+IF($D$1=Hilfsblatt!$A$5,1,0)*(M21+N20)+IF($D$1=Hilfsblatt!$A$6,1,0)*(M21+N20)</f>
        <v>#REF!</v>
      </c>
      <c r="O21" s="7" t="e">
        <f>IF($D$1=Hilfsblatt!$A$2,1,0)*(#REF!)+IF($D$1=Hilfsblatt!$A$3,1,0)*(#REF!)+IF($D$1=Hilfsblatt!$A$4,1,0)*(N21+O20)+IF($D$1=Hilfsblatt!$A$5,1,0)*(N21+O20)+IF($D$1=Hilfsblatt!$A$6,1,0)*(N21+O20)</f>
        <v>#REF!</v>
      </c>
      <c r="P21" s="7" t="e">
        <f>IF($D$1=Hilfsblatt!$A$2,1,0)*(#REF!)+IF($D$1=Hilfsblatt!$A$3,1,0)*(#REF!)+IF($D$1=Hilfsblatt!$A$4,1,0)*(O21+P20)+IF($D$1=Hilfsblatt!$A$5,1,0)*(O21+P20)+IF($D$1=Hilfsblatt!$A$6,1,0)*(O21+P20)</f>
        <v>#REF!</v>
      </c>
      <c r="Q21" s="7" t="e">
        <f>IF($D$1=Hilfsblatt!$A$2,1,0)*(#REF!)+IF($D$1=Hilfsblatt!$A$3,1,0)*(#REF!)+IF($D$1=Hilfsblatt!$A$4,1,0)*((#REF!)+Q20)+IF($D$1=Hilfsblatt!$A$5,1,0)*((#REF!)+Q20)+IF($D$1=Hilfsblatt!$A$6,1,0)*((#REF!)+Q20)</f>
        <v>#REF!</v>
      </c>
    </row>
    <row r="23" spans="1:17" x14ac:dyDescent="0.2">
      <c r="E23">
        <v>1</v>
      </c>
      <c r="F23">
        <v>2</v>
      </c>
      <c r="G23">
        <v>3</v>
      </c>
      <c r="H23">
        <v>4</v>
      </c>
      <c r="I23">
        <v>5</v>
      </c>
      <c r="J23">
        <v>6</v>
      </c>
      <c r="K23">
        <v>7</v>
      </c>
      <c r="L23">
        <v>8</v>
      </c>
      <c r="M23">
        <v>9</v>
      </c>
      <c r="N23">
        <v>10</v>
      </c>
      <c r="O23">
        <v>11</v>
      </c>
      <c r="P23">
        <v>12</v>
      </c>
      <c r="Q23">
        <v>10001</v>
      </c>
    </row>
    <row r="24" spans="1:17" x14ac:dyDescent="0.2">
      <c r="D24" t="s">
        <v>36</v>
      </c>
      <c r="E24" s="7" t="e">
        <f>IF($D$1=Hilfsblatt!$A$2,1,0)*(#REF!)+IF($D$1=Hilfsblatt!$A$3,1,0)*(#REF!)+IF($D$1=Hilfsblatt!$A$4,1,0)*(#REF!)/12+IF($D$1=Hilfsblatt!$A$5,1,0)*(#REF!)/12+IF($D$1=Hilfsblatt!$A$6,1,0)*(#REF!)/12</f>
        <v>#REF!</v>
      </c>
      <c r="F24" s="7" t="e">
        <f>IF($D$1=Hilfsblatt!$A$2,1,0)*(#REF!)+IF($D$1=Hilfsblatt!$A$3,1,0)*(#REF!)+IF($D$1=Hilfsblatt!$A$4,1,0)*(#REF!)/12+IF($D$1=Hilfsblatt!$A$5,1,0)*(#REF!)/12+IF($D$1=Hilfsblatt!$A$6,1,0)*(#REF!)/12</f>
        <v>#REF!</v>
      </c>
      <c r="G24" s="7" t="e">
        <f>IF($D$1=Hilfsblatt!$A$2,1,0)*(#REF!)+IF($D$1=Hilfsblatt!$A$3,1,0)*(#REF!)+IF($D$1=Hilfsblatt!$A$4,1,0)*(#REF!)/12+IF($D$1=Hilfsblatt!$A$5,1,0)*(#REF!)/12+IF($D$1=Hilfsblatt!$A$6,1,0)*(#REF!)/12</f>
        <v>#REF!</v>
      </c>
      <c r="H24" s="7" t="e">
        <f>IF($D$1=Hilfsblatt!$A$2,1,0)*(#REF!)+IF($D$1=Hilfsblatt!$A$3,1,0)*(#REF!)+IF($D$1=Hilfsblatt!$A$4,1,0)*(#REF!)/12+IF($D$1=Hilfsblatt!$A$5,1,0)*(#REF!)/12+IF($D$1=Hilfsblatt!$A$6,1,0)*(#REF!)/12</f>
        <v>#REF!</v>
      </c>
      <c r="I24" s="7" t="e">
        <f>IF($D$1=Hilfsblatt!$A$2,1,0)*(#REF!)+IF($D$1=Hilfsblatt!$A$3,1,0)*(#REF!)+IF($D$1=Hilfsblatt!$A$4,1,0)*(#REF!)/12+IF($D$1=Hilfsblatt!$A$5,1,0)*(#REF!)/12+IF($D$1=Hilfsblatt!$A$6,1,0)*(#REF!)/12</f>
        <v>#REF!</v>
      </c>
      <c r="J24" s="7" t="e">
        <f>IF($D$1=Hilfsblatt!$A$2,1,0)*(#REF!)+IF($D$1=Hilfsblatt!$A$3,1,0)*(#REF!)+IF($D$1=Hilfsblatt!$A$4,1,0)*(#REF!)/12+IF($D$1=Hilfsblatt!$A$5,1,0)*(#REF!)/12+IF($D$1=Hilfsblatt!$A$6,1,0)*(#REF!)/12</f>
        <v>#REF!</v>
      </c>
      <c r="K24" s="7" t="e">
        <f>IF($D$1=Hilfsblatt!$A$2,1,0)*(#REF!)+IF($D$1=Hilfsblatt!$A$3,1,0)*(#REF!)+IF($D$1=Hilfsblatt!$A$4,1,0)*(#REF!)/12+IF($D$1=Hilfsblatt!$A$5,1,0)*(#REF!)/12+IF($D$1=Hilfsblatt!$A$6,1,0)*(#REF!)/12</f>
        <v>#REF!</v>
      </c>
      <c r="L24" s="7" t="e">
        <f>IF($D$1=Hilfsblatt!$A$2,1,0)*(#REF!)+IF($D$1=Hilfsblatt!$A$3,1,0)*(#REF!)+IF($D$1=Hilfsblatt!$A$4,1,0)*(#REF!)/12+IF($D$1=Hilfsblatt!$A$5,1,0)*(#REF!)/12+IF($D$1=Hilfsblatt!$A$6,1,0)*(#REF!)/12</f>
        <v>#REF!</v>
      </c>
      <c r="M24" s="7" t="e">
        <f>IF($D$1=Hilfsblatt!$A$2,1,0)*(#REF!)+IF($D$1=Hilfsblatt!$A$3,1,0)*(#REF!)+IF($D$1=Hilfsblatt!$A$4,1,0)*(#REF!)/12+IF($D$1=Hilfsblatt!$A$5,1,0)*(#REF!)/12+IF($D$1=Hilfsblatt!$A$6,1,0)*(#REF!)/12</f>
        <v>#REF!</v>
      </c>
      <c r="N24" s="7" t="e">
        <f>IF($D$1=Hilfsblatt!$A$2,1,0)*(#REF!)+IF($D$1=Hilfsblatt!$A$3,1,0)*(#REF!)+IF($D$1=Hilfsblatt!$A$4,1,0)*(#REF!)/12+IF($D$1=Hilfsblatt!$A$5,1,0)*(#REF!)/12+IF($D$1=Hilfsblatt!$A$6,1,0)*(#REF!)/12</f>
        <v>#REF!</v>
      </c>
      <c r="O24" s="7" t="e">
        <f>IF($D$1=Hilfsblatt!$A$2,1,0)*(#REF!)+IF($D$1=Hilfsblatt!$A$3,1,0)*(#REF!)+IF($D$1=Hilfsblatt!$A$4,1,0)*(#REF!)/12+IF($D$1=Hilfsblatt!$A$5,1,0)*(#REF!)/12+IF($D$1=Hilfsblatt!$A$6,1,0)*(#REF!)/12</f>
        <v>#REF!</v>
      </c>
      <c r="P24" s="7" t="e">
        <f>IF($D$1=Hilfsblatt!$A$2,1,0)*(#REF!)+IF($D$1=Hilfsblatt!$A$3,1,0)*(#REF!)+IF($D$1=Hilfsblatt!$A$4,1,0)*(#REF!)/12+IF($D$1=Hilfsblatt!$A$5,1,0)*(#REF!)/12+IF($D$1=Hilfsblatt!$A$6,1,0)*(#REF!)/12</f>
        <v>#REF!</v>
      </c>
      <c r="Q24" s="7" t="e">
        <f>IF($D$1=Hilfsblatt!$A$2,1,0)*(#REF!)+IF($D$1=Hilfsblatt!$A$3,1,0)*(#REF!)+IF($D$1=Hilfsblatt!$A$4,1,0)*(#REF!)+IF($D$1=Hilfsblatt!$A$5,1,0)*(#REF!)+IF($D$1=Hilfsblatt!$A$6,1,0)*(#REF!)</f>
        <v>#REF!</v>
      </c>
    </row>
    <row r="25" spans="1:17" x14ac:dyDescent="0.2">
      <c r="D25" t="s">
        <v>37</v>
      </c>
      <c r="E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5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5" s="7" t="e">
        <f>IF($D$1=Hilfsblatt!$A$2,1,0)*(#REF!+#REF!)+IF($D$1=Hilfsblatt!$A$3,1,0)*(#REF!+#REF!)+IF($D$1=Hilfsblatt!$A$4,1,0)*(#REF!+#REF!)+IF($D$1=Hilfsblatt!$A$5,1,0)*(#REF!+#REF!)+IF($D$1=Hilfsblatt!$A$6,1,0)*(#REF!+#REF!)</f>
        <v>#REF!</v>
      </c>
    </row>
    <row r="26" spans="1:17" x14ac:dyDescent="0.2">
      <c r="D26" t="s">
        <v>38</v>
      </c>
      <c r="E26" s="7" t="e">
        <f>IF($D$1=Hilfsblatt!$A$2,1,0)*(#REF!)+IF($D$1=Hilfsblatt!$A$3,1,0)*(#REF!)+IF($D$1=Hilfsblatt!$A$4,1,0)*(#REF!)/12+IF($D$1=Hilfsblatt!$A$5,1,0)*(#REF!)/12+IF($D$1=Hilfsblatt!$A$6,1,0)*(#REF!)/12</f>
        <v>#REF!</v>
      </c>
      <c r="F26" s="7" t="e">
        <f>IF($D$1=Hilfsblatt!$A$2,1,0)*(#REF!)+IF($D$1=Hilfsblatt!$A$3,1,0)*(#REF!)+IF($D$1=Hilfsblatt!$A$4,1,0)*(#REF!)/12+IF($D$1=Hilfsblatt!$A$5,1,0)*(#REF!)/12+IF($D$1=Hilfsblatt!$A$6,1,0)*(#REF!)/12</f>
        <v>#REF!</v>
      </c>
      <c r="G26" s="7" t="e">
        <f>IF($D$1=Hilfsblatt!$A$2,1,0)*(#REF!)+IF($D$1=Hilfsblatt!$A$3,1,0)*(#REF!)+IF($D$1=Hilfsblatt!$A$4,1,0)*(#REF!)/12+IF($D$1=Hilfsblatt!$A$5,1,0)*(#REF!)/12+IF($D$1=Hilfsblatt!$A$6,1,0)*(#REF!)/12</f>
        <v>#REF!</v>
      </c>
      <c r="H26" s="7" t="e">
        <f>IF($D$1=Hilfsblatt!$A$2,1,0)*(#REF!)+IF($D$1=Hilfsblatt!$A$3,1,0)*(#REF!)+IF($D$1=Hilfsblatt!$A$4,1,0)*(#REF!)/12+IF($D$1=Hilfsblatt!$A$5,1,0)*(#REF!)/12+IF($D$1=Hilfsblatt!$A$6,1,0)*(#REF!)/12</f>
        <v>#REF!</v>
      </c>
      <c r="I26" s="7" t="e">
        <f>IF($D$1=Hilfsblatt!$A$2,1,0)*(#REF!)+IF($D$1=Hilfsblatt!$A$3,1,0)*(#REF!)+IF($D$1=Hilfsblatt!$A$4,1,0)*(#REF!)/12+IF($D$1=Hilfsblatt!$A$5,1,0)*(#REF!)/12+IF($D$1=Hilfsblatt!$A$6,1,0)*(#REF!)/12</f>
        <v>#REF!</v>
      </c>
      <c r="J26" s="7" t="e">
        <f>IF($D$1=Hilfsblatt!$A$2,1,0)*(#REF!)+IF($D$1=Hilfsblatt!$A$3,1,0)*(#REF!)+IF($D$1=Hilfsblatt!$A$4,1,0)*(#REF!)/12+IF($D$1=Hilfsblatt!$A$5,1,0)*(#REF!)/12+IF($D$1=Hilfsblatt!$A$6,1,0)*(#REF!)/12</f>
        <v>#REF!</v>
      </c>
      <c r="K26" s="7" t="e">
        <f>IF($D$1=Hilfsblatt!$A$2,1,0)*(#REF!)+IF($D$1=Hilfsblatt!$A$3,1,0)*(#REF!)+IF($D$1=Hilfsblatt!$A$4,1,0)*(#REF!)/12+IF($D$1=Hilfsblatt!$A$5,1,0)*(#REF!)/12+IF($D$1=Hilfsblatt!$A$6,1,0)*(#REF!)/12</f>
        <v>#REF!</v>
      </c>
      <c r="L26" s="7" t="e">
        <f>IF($D$1=Hilfsblatt!$A$2,1,0)*(#REF!)+IF($D$1=Hilfsblatt!$A$3,1,0)*(#REF!)+IF($D$1=Hilfsblatt!$A$4,1,0)*(#REF!)/12+IF($D$1=Hilfsblatt!$A$5,1,0)*(#REF!)/12+IF($D$1=Hilfsblatt!$A$6,1,0)*(#REF!)/12</f>
        <v>#REF!</v>
      </c>
      <c r="M26" s="7" t="e">
        <f>IF($D$1=Hilfsblatt!$A$2,1,0)*(#REF!)+IF($D$1=Hilfsblatt!$A$3,1,0)*(#REF!)+IF($D$1=Hilfsblatt!$A$4,1,0)*(#REF!)/12+IF($D$1=Hilfsblatt!$A$5,1,0)*(#REF!)/12+IF($D$1=Hilfsblatt!$A$6,1,0)*(#REF!)/12</f>
        <v>#REF!</v>
      </c>
      <c r="N26" s="7" t="e">
        <f>IF($D$1=Hilfsblatt!$A$2,1,0)*(#REF!)+IF($D$1=Hilfsblatt!$A$3,1,0)*(#REF!)+IF($D$1=Hilfsblatt!$A$4,1,0)*(#REF!)/12+IF($D$1=Hilfsblatt!$A$5,1,0)*(#REF!)/12+IF($D$1=Hilfsblatt!$A$6,1,0)*(#REF!)/12</f>
        <v>#REF!</v>
      </c>
      <c r="O26" s="7" t="e">
        <f>IF($D$1=Hilfsblatt!$A$2,1,0)*(#REF!)+IF($D$1=Hilfsblatt!$A$3,1,0)*(#REF!)+IF($D$1=Hilfsblatt!$A$4,1,0)*(#REF!)/12+IF($D$1=Hilfsblatt!$A$5,1,0)*(#REF!)/12+IF($D$1=Hilfsblatt!$A$6,1,0)*(#REF!)/12</f>
        <v>#REF!</v>
      </c>
      <c r="P26" s="7" t="e">
        <f>IF($D$1=Hilfsblatt!$A$2,1,0)*(#REF!)+IF($D$1=Hilfsblatt!$A$3,1,0)*(#REF!)+IF($D$1=Hilfsblatt!$A$4,1,0)*(#REF!)/12+IF($D$1=Hilfsblatt!$A$5,1,0)*(#REF!)/12+IF($D$1=Hilfsblatt!$A$6,1,0)*(#REF!)/12</f>
        <v>#REF!</v>
      </c>
      <c r="Q26" s="7" t="e">
        <f>IF($D$1=Hilfsblatt!$A$2,1,0)*(#REF!)+IF($D$1=Hilfsblatt!$A$3,1,0)*(#REF!)+IF($D$1=Hilfsblatt!$A$4,1,0)*(#REF!)+IF($D$1=Hilfsblatt!$A$5,1,0)*(#REF!)+IF($D$1=Hilfsblatt!$A$6,1,0)*(#REF!)</f>
        <v>#REF!</v>
      </c>
    </row>
    <row r="27" spans="1:17" x14ac:dyDescent="0.2">
      <c r="D27" t="s">
        <v>39</v>
      </c>
      <c r="E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F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G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H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I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J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K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L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M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N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O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P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  <c r="Q27" s="7" t="e">
        <f>IF($D$1=Hilfsblatt!$A$2,1,0)*(#REF!+#REF!)+IF($D$1=Hilfsblatt!$A$3,1,0)*(#REF!+#REF!)+IF($D$1=Hilfsblatt!$A$4,1,0)*(#REF!+#REF!)/12+IF($D$1=Hilfsblatt!$A$5,1,0)*(#REF!+#REF!)/12+IF($D$1=Hilfsblatt!$A$6,1,0)*(#REF!+#REF!)/12</f>
        <v>#REF!</v>
      </c>
    </row>
    <row r="28" spans="1:17" x14ac:dyDescent="0.2">
      <c r="D28" t="s">
        <v>40</v>
      </c>
      <c r="E28" s="7" t="e">
        <f>IF($D$1=Hilfsblatt!$A$2,1,0)*(#REF!)+IF($D$1=Hilfsblatt!$A$3,1,0)*(#REF!)+IF($D$1=Hilfsblatt!$A$4,1,0)*(#REF!)/12+IF($D$1=Hilfsblatt!$A$5,1,0)*(#REF!)/12+IF($D$1=Hilfsblatt!$A$6,1,0)*(#REF!)/12</f>
        <v>#REF!</v>
      </c>
      <c r="F28" s="7" t="e">
        <f>IF($D$1=Hilfsblatt!$A$2,1,0)*(#REF!)+IF($D$1=Hilfsblatt!$A$3,1,0)*(#REF!)+IF($D$1=Hilfsblatt!$A$4,1,0)*(#REF!)+IF($D$1=Hilfsblatt!$A$5,1,0)*(#REF!)+IF($D$1=Hilfsblatt!$A$6,1,0)*(#REF!)</f>
        <v>#REF!</v>
      </c>
      <c r="G28" s="7" t="e">
        <f>IF($D$1=Hilfsblatt!$A$2,1,0)*(#REF!)+IF($D$1=Hilfsblatt!$A$3,1,0)*(#REF!)+IF($D$1=Hilfsblatt!$A$4,1,0)*(#REF!)+IF($D$1=Hilfsblatt!$A$5,1,0)*(#REF!)+IF($D$1=Hilfsblatt!$A$6,1,0)*(#REF!)</f>
        <v>#REF!</v>
      </c>
      <c r="H28" s="7" t="e">
        <f>IF($D$1=Hilfsblatt!$A$2,1,0)*(#REF!)+IF($D$1=Hilfsblatt!$A$3,1,0)*(#REF!)+IF($D$1=Hilfsblatt!$A$4,1,0)*(#REF!)+IF($D$1=Hilfsblatt!$A$5,1,0)*(#REF!)+IF($D$1=Hilfsblatt!$A$6,1,0)*(#REF!)</f>
        <v>#REF!</v>
      </c>
      <c r="I28" s="7" t="e">
        <f>IF($D$1=Hilfsblatt!$A$2,1,0)*(#REF!)+IF($D$1=Hilfsblatt!$A$3,1,0)*(#REF!)+IF($D$1=Hilfsblatt!$A$4,1,0)*(#REF!)+IF($D$1=Hilfsblatt!$A$5,1,0)*(#REF!)+IF($D$1=Hilfsblatt!$A$6,1,0)*(#REF!)</f>
        <v>#REF!</v>
      </c>
      <c r="J28" s="7" t="e">
        <f>IF($D$1=Hilfsblatt!$A$2,1,0)*(#REF!)+IF($D$1=Hilfsblatt!$A$3,1,0)*(#REF!)+IF($D$1=Hilfsblatt!$A$4,1,0)*(#REF!)+IF($D$1=Hilfsblatt!$A$5,1,0)*(#REF!)+IF($D$1=Hilfsblatt!$A$6,1,0)*(#REF!)</f>
        <v>#REF!</v>
      </c>
      <c r="K28" s="7" t="e">
        <f>IF($D$1=Hilfsblatt!$A$2,1,0)*(#REF!)+IF($D$1=Hilfsblatt!$A$3,1,0)*(#REF!)+IF($D$1=Hilfsblatt!$A$4,1,0)*(#REF!)+IF($D$1=Hilfsblatt!$A$5,1,0)*(#REF!)+IF($D$1=Hilfsblatt!$A$6,1,0)*(#REF!)</f>
        <v>#REF!</v>
      </c>
      <c r="L28" s="7" t="e">
        <f>IF($D$1=Hilfsblatt!$A$2,1,0)*(#REF!)+IF($D$1=Hilfsblatt!$A$3,1,0)*(#REF!)+IF($D$1=Hilfsblatt!$A$4,1,0)*(#REF!)+IF($D$1=Hilfsblatt!$A$5,1,0)*(#REF!)+IF($D$1=Hilfsblatt!$A$6,1,0)*(#REF!)</f>
        <v>#REF!</v>
      </c>
      <c r="M28" s="7" t="e">
        <f>IF($D$1=Hilfsblatt!$A$2,1,0)*(#REF!)+IF($D$1=Hilfsblatt!$A$3,1,0)*(#REF!)+IF($D$1=Hilfsblatt!$A$4,1,0)*(#REF!)+IF($D$1=Hilfsblatt!$A$5,1,0)*(#REF!)+IF($D$1=Hilfsblatt!$A$6,1,0)*(#REF!)</f>
        <v>#REF!</v>
      </c>
      <c r="N28" s="7" t="e">
        <f>IF($D$1=Hilfsblatt!$A$2,1,0)*(#REF!)+IF($D$1=Hilfsblatt!$A$3,1,0)*(#REF!)+IF($D$1=Hilfsblatt!$A$4,1,0)*(#REF!)+IF($D$1=Hilfsblatt!$A$5,1,0)*(#REF!)+IF($D$1=Hilfsblatt!$A$6,1,0)*(#REF!)</f>
        <v>#REF!</v>
      </c>
      <c r="O28" s="7" t="e">
        <f>IF($D$1=Hilfsblatt!$A$2,1,0)*(#REF!)+IF($D$1=Hilfsblatt!$A$3,1,0)*(#REF!)+IF($D$1=Hilfsblatt!$A$4,1,0)*(#REF!)+IF($D$1=Hilfsblatt!$A$5,1,0)*(#REF!)+IF($D$1=Hilfsblatt!$A$6,1,0)*(#REF!)</f>
        <v>#REF!</v>
      </c>
      <c r="P28" s="7" t="e">
        <f>IF($D$1=Hilfsblatt!$A$2,1,0)*(#REF!)+IF($D$1=Hilfsblatt!$A$3,1,0)*(#REF!)+IF($D$1=Hilfsblatt!$A$4,1,0)*(#REF!)+IF($D$1=Hilfsblatt!$A$5,1,0)*(#REF!)+IF($D$1=Hilfsblatt!$A$6,1,0)*(#REF!)</f>
        <v>#REF!</v>
      </c>
      <c r="Q28" s="7" t="e">
        <f>IF($D$1=Hilfsblatt!$A$2,1,0)*(#REF!)+IF($D$1=Hilfsblatt!$A$3,1,0)*(#REF!)+IF($D$1=Hilfsblatt!$A$4,1,0)*(#REF!)+IF($D$1=Hilfsblatt!$A$5,1,0)*(#REF!)+IF($D$1=Hilfsblatt!$A$6,1,0)*(#REF!)</f>
        <v>#REF!</v>
      </c>
    </row>
    <row r="29" spans="1:17" x14ac:dyDescent="0.2">
      <c r="D29" t="s">
        <v>27</v>
      </c>
      <c r="E29" s="7" t="e">
        <f>IF($D$1=Hilfsblatt!$A$2,1,0)*(#REF!)+IF($D$1=Hilfsblatt!$A$3,1,0)*(#REF!)+IF($D$1=Hilfsblatt!$A$4,1,0)*((#REF!)+E28)+IF($D$1=Hilfsblatt!$A$5,1,0)*((#REF!)+E28)+IF($D$1=Hilfsblatt!$A$6,1,0)*((#REF!)+E28)</f>
        <v>#REF!</v>
      </c>
      <c r="F29" s="7" t="e">
        <f>IF($D$1=Hilfsblatt!$A$2,1,0)*(#REF!)+IF($D$1=Hilfsblatt!$A$3,1,0)*(#REF!)+IF($D$1=Hilfsblatt!$A$4,1,0)*((#REF!)+F28)+IF($D$1=Hilfsblatt!$A$5,1,0)*((#REF!)+F28)+IF($D$1=Hilfsblatt!$A$6,1,0)*((#REF!)+F28)</f>
        <v>#REF!</v>
      </c>
      <c r="G29" s="7" t="e">
        <f>IF($D$1=Hilfsblatt!$A$2,1,0)*(#REF!)+IF($D$1=Hilfsblatt!$A$3,1,0)*(#REF!)+IF($D$1=Hilfsblatt!$A$4,1,0)*((#REF!)+G28)+IF($D$1=Hilfsblatt!$A$5,1,0)*((#REF!)+G28)+IF($D$1=Hilfsblatt!$A$6,1,0)*((#REF!)+G28)</f>
        <v>#REF!</v>
      </c>
      <c r="H29" s="7" t="e">
        <f>IF($D$1=Hilfsblatt!$A$2,1,0)*(#REF!)+IF($D$1=Hilfsblatt!$A$3,1,0)*(#REF!)+IF($D$1=Hilfsblatt!$A$4,1,0)*((#REF!)+H28)+IF($D$1=Hilfsblatt!$A$5,1,0)*((#REF!)+H28)+IF($D$1=Hilfsblatt!$A$6,1,0)*((#REF!)+H28)</f>
        <v>#REF!</v>
      </c>
      <c r="I29" s="7" t="e">
        <f>IF($D$1=Hilfsblatt!$A$2,1,0)*(#REF!)+IF($D$1=Hilfsblatt!$A$3,1,0)*(#REF!)+IF($D$1=Hilfsblatt!$A$4,1,0)*((#REF!)+I28)+IF($D$1=Hilfsblatt!$A$5,1,0)*((#REF!)+I28)+IF($D$1=Hilfsblatt!$A$6,1,0)*((#REF!)+I28)</f>
        <v>#REF!</v>
      </c>
      <c r="J29" s="7" t="e">
        <f>IF($D$1=Hilfsblatt!$A$2,1,0)*(#REF!)+IF($D$1=Hilfsblatt!$A$3,1,0)*(#REF!)+IF($D$1=Hilfsblatt!$A$4,1,0)*((#REF!)+J28)+IF($D$1=Hilfsblatt!$A$5,1,0)*((#REF!)+J28)+IF($D$1=Hilfsblatt!$A$6,1,0)*((#REF!)+J28)</f>
        <v>#REF!</v>
      </c>
      <c r="K29" s="7" t="e">
        <f>IF($D$1=Hilfsblatt!$A$2,1,0)*(#REF!)+IF($D$1=Hilfsblatt!$A$3,1,0)*(#REF!)+IF($D$1=Hilfsblatt!$A$4,1,0)*((#REF!)+K28)+IF($D$1=Hilfsblatt!$A$5,1,0)*((#REF!)+K28)+IF($D$1=Hilfsblatt!$A$6,1,0)*((#REF!)+K28)</f>
        <v>#REF!</v>
      </c>
      <c r="L29" s="7" t="e">
        <f>IF($D$1=Hilfsblatt!$A$2,1,0)*(#REF!)+IF($D$1=Hilfsblatt!$A$3,1,0)*(#REF!)+IF($D$1=Hilfsblatt!$A$4,1,0)*((#REF!)+L28)+IF($D$1=Hilfsblatt!$A$5,1,0)*((#REF!)+L28)+IF($D$1=Hilfsblatt!$A$6,1,0)*((#REF!)+L28)</f>
        <v>#REF!</v>
      </c>
      <c r="M29" s="7" t="e">
        <f>IF($D$1=Hilfsblatt!$A$2,1,0)*(#REF!)+IF($D$1=Hilfsblatt!$A$3,1,0)*(#REF!)+IF($D$1=Hilfsblatt!$A$4,1,0)*((#REF!)+M28)+IF($D$1=Hilfsblatt!$A$5,1,0)*((#REF!)+M28)+IF($D$1=Hilfsblatt!$A$6,1,0)*((#REF!)+M28)</f>
        <v>#REF!</v>
      </c>
      <c r="N29" s="7" t="e">
        <f>IF($D$1=Hilfsblatt!$A$2,1,0)*(#REF!)+IF($D$1=Hilfsblatt!$A$3,1,0)*(#REF!)+IF($D$1=Hilfsblatt!$A$4,1,0)*((#REF!)+N28)+IF($D$1=Hilfsblatt!$A$5,1,0)*((#REF!)+N28)+IF($D$1=Hilfsblatt!$A$6,1,0)*((#REF!)+N28)</f>
        <v>#REF!</v>
      </c>
      <c r="O29" s="7" t="e">
        <f>IF($D$1=Hilfsblatt!$A$2,1,0)*(#REF!)+IF($D$1=Hilfsblatt!$A$3,1,0)*(#REF!)+IF($D$1=Hilfsblatt!$A$4,1,0)*((#REF!)+O28)+IF($D$1=Hilfsblatt!$A$5,1,0)*((#REF!)+O28)+IF($D$1=Hilfsblatt!$A$6,1,0)*((#REF!)+O28)</f>
        <v>#REF!</v>
      </c>
      <c r="P29" s="7" t="e">
        <f>IF($D$1=Hilfsblatt!$A$2,1,0)*(#REF!)+IF($D$1=Hilfsblatt!$A$3,1,0)*(#REF!)+IF($D$1=Hilfsblatt!$A$4,1,0)*((#REF!)+P28)+IF($D$1=Hilfsblatt!$A$5,1,0)*((#REF!)+P28)+IF($D$1=Hilfsblatt!$A$6,1,0)*((#REF!)+P28)</f>
        <v>#REF!</v>
      </c>
      <c r="Q29" s="7" t="e">
        <f>IF($D$1=Hilfsblatt!$A$2,1,0)*(#REF!)+IF($D$1=Hilfsblatt!$A$3,1,0)*(#REF!)+IF($D$1=Hilfsblatt!$A$4,1,0)*((#REF!)+Q28)+IF($D$1=Hilfsblatt!$A$5,1,0)*((#REF!)+Q28)+IF($D$1=Hilfsblatt!$A$6,1,0)*((#REF!)+Q28)</f>
        <v>#REF!</v>
      </c>
    </row>
    <row r="31" spans="1:17" x14ac:dyDescent="0.2">
      <c r="E31" s="53">
        <f>Stammdaten!$E$9</f>
        <v>2019</v>
      </c>
      <c r="F31" s="53">
        <f>E31+1</f>
        <v>2020</v>
      </c>
      <c r="G31" s="53">
        <f t="shared" ref="G31:I31" si="6">F31+1</f>
        <v>2021</v>
      </c>
      <c r="H31" s="53">
        <f t="shared" si="6"/>
        <v>2022</v>
      </c>
      <c r="I31" s="53">
        <f t="shared" si="6"/>
        <v>2023</v>
      </c>
    </row>
    <row r="32" spans="1:17" x14ac:dyDescent="0.2">
      <c r="D32" t="s">
        <v>36</v>
      </c>
      <c r="E32" s="7" t="e">
        <f>IF($B$2="Plan",E40,E48)</f>
        <v>#REF!</v>
      </c>
      <c r="F32" s="7" t="e">
        <f t="shared" ref="F32:I32" si="7">IF($B$2="Plan",F40,F48)</f>
        <v>#REF!</v>
      </c>
      <c r="G32" s="7" t="e">
        <f t="shared" si="7"/>
        <v>#REF!</v>
      </c>
      <c r="H32" s="7" t="e">
        <f t="shared" si="7"/>
        <v>#REF!</v>
      </c>
      <c r="I32" s="7" t="e">
        <f t="shared" si="7"/>
        <v>#REF!</v>
      </c>
    </row>
    <row r="33" spans="4:9" x14ac:dyDescent="0.2">
      <c r="D33" t="s">
        <v>37</v>
      </c>
      <c r="E33" s="7" t="e">
        <f t="shared" ref="E33:I37" si="8">IF($B$2="Plan",E41,E49)</f>
        <v>#REF!</v>
      </c>
      <c r="F33" s="7" t="e">
        <f t="shared" si="8"/>
        <v>#REF!</v>
      </c>
      <c r="G33" s="7" t="e">
        <f t="shared" si="8"/>
        <v>#REF!</v>
      </c>
      <c r="H33" s="7" t="e">
        <f t="shared" si="8"/>
        <v>#REF!</v>
      </c>
      <c r="I33" s="7" t="e">
        <f t="shared" si="8"/>
        <v>#REF!</v>
      </c>
    </row>
    <row r="34" spans="4:9" x14ac:dyDescent="0.2">
      <c r="D34" t="s">
        <v>38</v>
      </c>
      <c r="E34" s="7" t="e">
        <f t="shared" si="8"/>
        <v>#REF!</v>
      </c>
      <c r="F34" s="7" t="e">
        <f t="shared" si="8"/>
        <v>#REF!</v>
      </c>
      <c r="G34" s="7" t="e">
        <f t="shared" si="8"/>
        <v>#REF!</v>
      </c>
      <c r="H34" s="7" t="e">
        <f t="shared" si="8"/>
        <v>#REF!</v>
      </c>
      <c r="I34" s="7" t="e">
        <f t="shared" si="8"/>
        <v>#REF!</v>
      </c>
    </row>
    <row r="35" spans="4:9" x14ac:dyDescent="0.2">
      <c r="D35" t="s">
        <v>39</v>
      </c>
      <c r="E35" s="7" t="e">
        <f t="shared" si="8"/>
        <v>#REF!</v>
      </c>
      <c r="F35" s="7" t="e">
        <f t="shared" si="8"/>
        <v>#REF!</v>
      </c>
      <c r="G35" s="7" t="e">
        <f t="shared" si="8"/>
        <v>#REF!</v>
      </c>
      <c r="H35" s="7" t="e">
        <f t="shared" si="8"/>
        <v>#REF!</v>
      </c>
      <c r="I35" s="7" t="e">
        <f t="shared" si="8"/>
        <v>#REF!</v>
      </c>
    </row>
    <row r="36" spans="4:9" x14ac:dyDescent="0.2">
      <c r="D36" t="s">
        <v>40</v>
      </c>
      <c r="E36" s="7" t="e">
        <f t="shared" si="8"/>
        <v>#REF!</v>
      </c>
      <c r="F36" s="7" t="e">
        <f t="shared" si="8"/>
        <v>#REF!</v>
      </c>
      <c r="G36" s="7" t="e">
        <f t="shared" si="8"/>
        <v>#REF!</v>
      </c>
      <c r="H36" s="7" t="e">
        <f t="shared" si="8"/>
        <v>#REF!</v>
      </c>
      <c r="I36" s="7" t="e">
        <f t="shared" si="8"/>
        <v>#REF!</v>
      </c>
    </row>
    <row r="37" spans="4:9" x14ac:dyDescent="0.2">
      <c r="D37" t="s">
        <v>27</v>
      </c>
      <c r="E37" s="7" t="e">
        <f t="shared" si="8"/>
        <v>#REF!</v>
      </c>
      <c r="F37" s="7" t="e">
        <f t="shared" si="8"/>
        <v>#REF!</v>
      </c>
      <c r="G37" s="7" t="e">
        <f t="shared" si="8"/>
        <v>#REF!</v>
      </c>
      <c r="H37" s="7" t="e">
        <f t="shared" si="8"/>
        <v>#REF!</v>
      </c>
      <c r="I37" s="7" t="e">
        <f t="shared" si="8"/>
        <v>#REF!</v>
      </c>
    </row>
    <row r="39" spans="4:9" x14ac:dyDescent="0.2">
      <c r="E39" s="53">
        <f>Stammdaten!$E$9</f>
        <v>2019</v>
      </c>
      <c r="F39" s="53">
        <f>E39+1</f>
        <v>2020</v>
      </c>
      <c r="G39" s="53">
        <f t="shared" ref="G39:I39" si="9">F39+1</f>
        <v>2021</v>
      </c>
      <c r="H39" s="53">
        <f t="shared" si="9"/>
        <v>2022</v>
      </c>
      <c r="I39" s="53">
        <f t="shared" si="9"/>
        <v>2023</v>
      </c>
    </row>
    <row r="40" spans="4:9" x14ac:dyDescent="0.2">
      <c r="D40" t="s">
        <v>36</v>
      </c>
      <c r="E40" s="7" t="e">
        <f>#REF!</f>
        <v>#REF!</v>
      </c>
      <c r="F40" s="7" t="e">
        <f>#REF!</f>
        <v>#REF!</v>
      </c>
      <c r="G40" s="7" t="e">
        <f>#REF!</f>
        <v>#REF!</v>
      </c>
      <c r="H40" s="7" t="e">
        <f>#REF!</f>
        <v>#REF!</v>
      </c>
      <c r="I40" s="7" t="e">
        <f>#REF!</f>
        <v>#REF!</v>
      </c>
    </row>
    <row r="41" spans="4:9" x14ac:dyDescent="0.2">
      <c r="D41" t="s">
        <v>37</v>
      </c>
      <c r="E41" s="7" t="e">
        <f>#REF!+#REF!</f>
        <v>#REF!</v>
      </c>
      <c r="F41" s="7" t="e">
        <f>#REF!+#REF!</f>
        <v>#REF!</v>
      </c>
      <c r="G41" s="7" t="e">
        <f>#REF!+#REF!</f>
        <v>#REF!</v>
      </c>
      <c r="H41" s="7" t="e">
        <f>#REF!+#REF!</f>
        <v>#REF!</v>
      </c>
      <c r="I41" s="7" t="e">
        <f>#REF!+#REF!</f>
        <v>#REF!</v>
      </c>
    </row>
    <row r="42" spans="4:9" x14ac:dyDescent="0.2">
      <c r="D42" t="s">
        <v>38</v>
      </c>
      <c r="E42" s="7" t="e">
        <f>#REF!</f>
        <v>#REF!</v>
      </c>
      <c r="F42" s="7" t="e">
        <f>#REF!</f>
        <v>#REF!</v>
      </c>
      <c r="G42" s="7" t="e">
        <f>#REF!</f>
        <v>#REF!</v>
      </c>
      <c r="H42" s="7" t="e">
        <f>#REF!</f>
        <v>#REF!</v>
      </c>
      <c r="I42" s="7" t="e">
        <f>#REF!</f>
        <v>#REF!</v>
      </c>
    </row>
    <row r="43" spans="4:9" x14ac:dyDescent="0.2">
      <c r="D43" t="s">
        <v>39</v>
      </c>
      <c r="E43" s="7" t="e">
        <f>#REF!+#REF!</f>
        <v>#REF!</v>
      </c>
      <c r="F43" s="7" t="e">
        <f>#REF!+#REF!</f>
        <v>#REF!</v>
      </c>
      <c r="G43" s="7" t="e">
        <f>#REF!+#REF!</f>
        <v>#REF!</v>
      </c>
      <c r="H43" s="7" t="e">
        <f>#REF!+#REF!</f>
        <v>#REF!</v>
      </c>
      <c r="I43" s="7" t="e">
        <f>#REF!+#REF!</f>
        <v>#REF!</v>
      </c>
    </row>
    <row r="44" spans="4:9" x14ac:dyDescent="0.2">
      <c r="D44" t="s">
        <v>40</v>
      </c>
      <c r="E44" s="7" t="e">
        <f>#REF!</f>
        <v>#REF!</v>
      </c>
      <c r="F44" s="7" t="e">
        <f>#REF!</f>
        <v>#REF!</v>
      </c>
      <c r="G44" s="7" t="e">
        <f>#REF!</f>
        <v>#REF!</v>
      </c>
      <c r="H44" s="7" t="e">
        <f>#REF!</f>
        <v>#REF!</v>
      </c>
      <c r="I44" s="7" t="e">
        <f>#REF!</f>
        <v>#REF!</v>
      </c>
    </row>
    <row r="45" spans="4:9" x14ac:dyDescent="0.2">
      <c r="D45" t="s">
        <v>27</v>
      </c>
      <c r="E45" s="7" t="e">
        <f>#REF!</f>
        <v>#REF!</v>
      </c>
      <c r="F45" s="7" t="e">
        <f>#REF!</f>
        <v>#REF!</v>
      </c>
      <c r="G45" s="7" t="e">
        <f>#REF!</f>
        <v>#REF!</v>
      </c>
      <c r="H45" s="7" t="e">
        <f>#REF!</f>
        <v>#REF!</v>
      </c>
      <c r="I45" s="7" t="e">
        <f>#REF!</f>
        <v>#REF!</v>
      </c>
    </row>
    <row r="47" spans="4:9" x14ac:dyDescent="0.2">
      <c r="E47" s="53">
        <f>Stammdaten!$E$9</f>
        <v>2019</v>
      </c>
      <c r="F47" s="53">
        <f>E47+1</f>
        <v>2020</v>
      </c>
      <c r="G47" s="53">
        <f t="shared" ref="G47:I47" si="10">F47+1</f>
        <v>2021</v>
      </c>
      <c r="H47" s="53">
        <f t="shared" si="10"/>
        <v>2022</v>
      </c>
      <c r="I47" s="53">
        <f t="shared" si="10"/>
        <v>2023</v>
      </c>
    </row>
    <row r="48" spans="4:9" x14ac:dyDescent="0.2">
      <c r="D48" t="s">
        <v>36</v>
      </c>
      <c r="E48" s="7" t="e">
        <f>#REF!</f>
        <v>#REF!</v>
      </c>
      <c r="F48" s="7" t="e">
        <f>#REF!</f>
        <v>#REF!</v>
      </c>
      <c r="G48" s="7" t="e">
        <f>#REF!</f>
        <v>#REF!</v>
      </c>
      <c r="H48" s="7" t="e">
        <f>#REF!</f>
        <v>#REF!</v>
      </c>
      <c r="I48" s="7" t="e">
        <f>#REF!</f>
        <v>#REF!</v>
      </c>
    </row>
    <row r="49" spans="4:9" x14ac:dyDescent="0.2">
      <c r="D49" t="s">
        <v>37</v>
      </c>
      <c r="E49" s="7" t="e">
        <f>#REF!+#REF!</f>
        <v>#REF!</v>
      </c>
      <c r="F49" s="7" t="e">
        <f>#REF!+#REF!</f>
        <v>#REF!</v>
      </c>
      <c r="G49" s="7" t="e">
        <f>#REF!+#REF!</f>
        <v>#REF!</v>
      </c>
      <c r="H49" s="7" t="e">
        <f>#REF!+#REF!</f>
        <v>#REF!</v>
      </c>
      <c r="I49" s="7" t="e">
        <f>#REF!+#REF!</f>
        <v>#REF!</v>
      </c>
    </row>
    <row r="50" spans="4:9" x14ac:dyDescent="0.2">
      <c r="D50" t="s">
        <v>38</v>
      </c>
      <c r="E50" s="7" t="e">
        <f>#REF!</f>
        <v>#REF!</v>
      </c>
      <c r="F50" s="7" t="e">
        <f>#REF!</f>
        <v>#REF!</v>
      </c>
      <c r="G50" s="7" t="e">
        <f>#REF!</f>
        <v>#REF!</v>
      </c>
      <c r="H50" s="7" t="e">
        <f>#REF!</f>
        <v>#REF!</v>
      </c>
      <c r="I50" s="7" t="e">
        <f>#REF!</f>
        <v>#REF!</v>
      </c>
    </row>
    <row r="51" spans="4:9" x14ac:dyDescent="0.2">
      <c r="D51" t="s">
        <v>39</v>
      </c>
      <c r="E51" s="7" t="e">
        <f>#REF!+#REF!</f>
        <v>#REF!</v>
      </c>
      <c r="F51" s="7" t="e">
        <f>#REF!+#REF!</f>
        <v>#REF!</v>
      </c>
      <c r="G51" s="7" t="e">
        <f>#REF!+#REF!</f>
        <v>#REF!</v>
      </c>
      <c r="H51" s="7" t="e">
        <f>#REF!+#REF!</f>
        <v>#REF!</v>
      </c>
      <c r="I51" s="7" t="e">
        <f>#REF!+#REF!</f>
        <v>#REF!</v>
      </c>
    </row>
    <row r="52" spans="4:9" x14ac:dyDescent="0.2">
      <c r="D52" t="s">
        <v>40</v>
      </c>
      <c r="E52" s="7" t="e">
        <f>#REF!</f>
        <v>#REF!</v>
      </c>
      <c r="F52" s="7" t="e">
        <f>#REF!</f>
        <v>#REF!</v>
      </c>
      <c r="G52" s="7" t="e">
        <f>#REF!</f>
        <v>#REF!</v>
      </c>
      <c r="H52" s="7" t="e">
        <f>#REF!</f>
        <v>#REF!</v>
      </c>
      <c r="I52" s="7" t="e">
        <f>#REF!</f>
        <v>#REF!</v>
      </c>
    </row>
    <row r="53" spans="4:9" x14ac:dyDescent="0.2">
      <c r="D53" t="s">
        <v>27</v>
      </c>
      <c r="E53" s="7" t="e">
        <f>#REF!</f>
        <v>#REF!</v>
      </c>
      <c r="F53" s="7" t="e">
        <f>#REF!</f>
        <v>#REF!</v>
      </c>
      <c r="G53" s="7" t="e">
        <f>#REF!</f>
        <v>#REF!</v>
      </c>
      <c r="H53" s="7" t="e">
        <f>#REF!</f>
        <v>#REF!</v>
      </c>
      <c r="I53" s="7" t="e">
        <f>#REF!</f>
        <v>#REF!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workbookViewId="0">
      <selection activeCell="C46" sqref="C46:H68"/>
    </sheetView>
  </sheetViews>
  <sheetFormatPr baseColWidth="10" defaultRowHeight="12.75" x14ac:dyDescent="0.2"/>
  <cols>
    <col min="3" max="3" width="15.7109375" bestFit="1" customWidth="1"/>
  </cols>
  <sheetData>
    <row r="1" spans="1:7" x14ac:dyDescent="0.2">
      <c r="A1" s="15"/>
      <c r="B1" s="15"/>
      <c r="C1" s="50" t="str">
        <f>Stammdaten!E7</f>
        <v>Muster GmbH</v>
      </c>
      <c r="D1" s="15">
        <f>Hilfsblatt!B9</f>
        <v>2016</v>
      </c>
      <c r="E1" s="15" t="str">
        <f>Hilfsblatt!E9</f>
        <v>Plan</v>
      </c>
      <c r="F1" s="15" t="str">
        <f>IF(Hilfsblatt!$I$17="(alle)","Summe",Hilfsblatt!H20)</f>
        <v>Summe</v>
      </c>
      <c r="G1" s="15">
        <f>IF(Hilfsblatt!$I$17="(alle)",10001,Hilfsblatt!I20)</f>
        <v>10001</v>
      </c>
    </row>
    <row r="2" spans="1:7" x14ac:dyDescent="0.2">
      <c r="A2" t="s">
        <v>47</v>
      </c>
      <c r="B2" t="str">
        <f>Hilfsblatt!E9</f>
        <v>Plan</v>
      </c>
    </row>
    <row r="5" spans="1:7" x14ac:dyDescent="0.2">
      <c r="C5" s="17">
        <v>786</v>
      </c>
      <c r="D5" s="7" t="e">
        <f>IF($B$2="Plan",IF($D$1=Hilfsblatt!$A$2,1,0)*(#REF!)+IF($D$1=Hilfsblatt!$A$3,1,0)*(#REF!),IF($D$1=Hilfsblatt!$A$2,1,0)*(#REF!)+IF($D$1=Hilfsblatt!$A$3,1,0)*(#REF!))</f>
        <v>#REF!</v>
      </c>
    </row>
    <row r="6" spans="1:7" x14ac:dyDescent="0.2">
      <c r="C6">
        <v>700</v>
      </c>
      <c r="D6" s="7" t="e">
        <f>IF($B$2="Plan",IF($D$1=Hilfsblatt!$A$2,1,0)*(#REF!)+IF($D$1=Hilfsblatt!$A$3,1,0)*(#REF!),IF($D$1=Hilfsblatt!$A$2,1,0)*(#REF!)+IF($D$1=Hilfsblatt!$A$3,1,0)*(#REF!))</f>
        <v>#REF!</v>
      </c>
    </row>
    <row r="7" spans="1:7" x14ac:dyDescent="0.2">
      <c r="C7">
        <v>704</v>
      </c>
      <c r="D7" s="7" t="e">
        <f>IF($B$2="Plan",IF($D$1=Hilfsblatt!$A$2,1,0)*(#REF!+#REF!+#REF!)+IF($D$1=Hilfsblatt!$A$3,1,0)*(#REF!+#REF!+#REF!),IF($D$1=Hilfsblatt!$A$2,1,0)*(#REF!+#REF!+#REF!)+IF($D$1=Hilfsblatt!$A$3,1,0)*(#REF!+#REF!+#REF!))</f>
        <v>#REF!</v>
      </c>
    </row>
    <row r="8" spans="1:7" x14ac:dyDescent="0.2">
      <c r="D8" s="7"/>
    </row>
    <row r="9" spans="1:7" x14ac:dyDescent="0.2">
      <c r="C9">
        <v>786</v>
      </c>
      <c r="D9" s="7" t="e">
        <f>D5</f>
        <v>#REF!</v>
      </c>
    </row>
    <row r="10" spans="1:7" x14ac:dyDescent="0.2">
      <c r="C10">
        <v>719</v>
      </c>
      <c r="D10" s="7" t="e">
        <f>IF($B$2="Plan",IF($D$1=Hilfsblatt!$A$2,1,0)*(#REF!)+IF($D$1=Hilfsblatt!$A$3,1,0)*(#REF!),IF($D$1=Hilfsblatt!$A$2,1,0)*(#REF!)+IF($D$1=Hilfsblatt!$A$3,1,0)*(#REF!))</f>
        <v>#REF!</v>
      </c>
    </row>
    <row r="11" spans="1:7" x14ac:dyDescent="0.2">
      <c r="C11">
        <v>722</v>
      </c>
      <c r="D11" s="7"/>
    </row>
    <row r="12" spans="1:7" x14ac:dyDescent="0.2">
      <c r="C12">
        <v>718</v>
      </c>
      <c r="D12" s="7" t="e">
        <f>IF($B$2="Plan",IF($D$1=Hilfsblatt!$A$2,1,0)*(#REF!)+IF($D$1=Hilfsblatt!$A$3,1,0)*(#REF!),IF($D$1=Hilfsblatt!$A$2,1,0)*(#REF!)+IF($D$1=Hilfsblatt!$A$3,1,0)*(#REF!))</f>
        <v>#REF!</v>
      </c>
    </row>
    <row r="13" spans="1:7" x14ac:dyDescent="0.2">
      <c r="C13">
        <v>716</v>
      </c>
      <c r="D13" s="7" t="e">
        <f>IF($B$2="Plan",IF($D$1=Hilfsblatt!$A$2,1,0)*(#REF!)+IF($D$1=Hilfsblatt!$A$3,1,0)*(#REF!),IF($D$1=Hilfsblatt!$A$2,1,0)*(#REF!)+IF($D$1=Hilfsblatt!$A$3,1,0)*(#REF!))</f>
        <v>#REF!</v>
      </c>
    </row>
    <row r="14" spans="1:7" x14ac:dyDescent="0.2">
      <c r="D14" s="7"/>
    </row>
    <row r="15" spans="1:7" x14ac:dyDescent="0.2">
      <c r="D15" s="7"/>
    </row>
    <row r="16" spans="1:7" x14ac:dyDescent="0.2">
      <c r="C16" s="18" t="s">
        <v>50</v>
      </c>
      <c r="D16" s="19" t="e">
        <f>D9-D17</f>
        <v>#REF!</v>
      </c>
      <c r="F16" s="13" t="s">
        <v>42</v>
      </c>
      <c r="G16" t="e">
        <f>IF(Pivot_GuV!S5=0,0,Pivot_GuV!S13/Pivot_GuV!S5)</f>
        <v>#REF!</v>
      </c>
    </row>
    <row r="17" spans="3:16" x14ac:dyDescent="0.2">
      <c r="C17" s="18" t="s">
        <v>51</v>
      </c>
      <c r="D17" s="19" t="e">
        <f>D10+D11+D12+D13</f>
        <v>#REF!</v>
      </c>
      <c r="F17" s="13" t="s">
        <v>43</v>
      </c>
      <c r="G17" t="e">
        <f>IF(P24=0,0,Pivot_GuV!S13/P24)</f>
        <v>#REF!</v>
      </c>
    </row>
    <row r="18" spans="3:16" x14ac:dyDescent="0.2">
      <c r="C18" s="18" t="s">
        <v>49</v>
      </c>
      <c r="D18" s="19" t="e">
        <f>D6+D7</f>
        <v>#REF!</v>
      </c>
      <c r="F18" s="13" t="s">
        <v>44</v>
      </c>
      <c r="G18" t="e">
        <f>IF(P27=0,0,Pivot_GuV!S13/P27)</f>
        <v>#REF!</v>
      </c>
    </row>
    <row r="19" spans="3:16" x14ac:dyDescent="0.2">
      <c r="C19" s="18" t="s">
        <v>48</v>
      </c>
      <c r="D19" s="19" t="e">
        <f>D5-D18</f>
        <v>#REF!</v>
      </c>
    </row>
    <row r="22" spans="3:16" x14ac:dyDescent="0.2">
      <c r="C22" s="13" t="s">
        <v>22</v>
      </c>
      <c r="D22" s="7" t="e">
        <f>IF($B$2="Plan",D30,D38)</f>
        <v>#REF!</v>
      </c>
      <c r="E22" s="7" t="e">
        <f t="shared" ref="E22:P22" si="0">IF($B$2="Plan",E30,E38)</f>
        <v>#REF!</v>
      </c>
      <c r="F22" s="7" t="e">
        <f t="shared" si="0"/>
        <v>#REF!</v>
      </c>
      <c r="G22" s="7" t="e">
        <f t="shared" si="0"/>
        <v>#REF!</v>
      </c>
      <c r="H22" s="7" t="e">
        <f t="shared" si="0"/>
        <v>#REF!</v>
      </c>
      <c r="I22" s="7" t="e">
        <f t="shared" si="0"/>
        <v>#REF!</v>
      </c>
      <c r="J22" s="7" t="e">
        <f t="shared" si="0"/>
        <v>#REF!</v>
      </c>
      <c r="K22" s="7" t="e">
        <f t="shared" si="0"/>
        <v>#REF!</v>
      </c>
      <c r="L22" s="7" t="e">
        <f t="shared" si="0"/>
        <v>#REF!</v>
      </c>
      <c r="M22" s="7" t="e">
        <f t="shared" si="0"/>
        <v>#REF!</v>
      </c>
      <c r="N22" s="7" t="e">
        <f t="shared" si="0"/>
        <v>#REF!</v>
      </c>
      <c r="O22" s="7" t="e">
        <f t="shared" si="0"/>
        <v>#REF!</v>
      </c>
      <c r="P22" s="7" t="e">
        <f t="shared" si="0"/>
        <v>#REF!</v>
      </c>
    </row>
    <row r="23" spans="3:16" x14ac:dyDescent="0.2">
      <c r="C23" s="13" t="s">
        <v>52</v>
      </c>
      <c r="D23" s="7" t="e">
        <f t="shared" ref="D23:P23" si="1">IF($B$2="Plan",D31,D39)</f>
        <v>#REF!</v>
      </c>
      <c r="E23" s="7" t="e">
        <f t="shared" si="1"/>
        <v>#REF!</v>
      </c>
      <c r="F23" s="7" t="e">
        <f t="shared" si="1"/>
        <v>#REF!</v>
      </c>
      <c r="G23" s="7" t="e">
        <f t="shared" si="1"/>
        <v>#REF!</v>
      </c>
      <c r="H23" s="7" t="e">
        <f t="shared" si="1"/>
        <v>#REF!</v>
      </c>
      <c r="I23" s="7" t="e">
        <f t="shared" si="1"/>
        <v>#REF!</v>
      </c>
      <c r="J23" s="7" t="e">
        <f t="shared" si="1"/>
        <v>#REF!</v>
      </c>
      <c r="K23" s="7" t="e">
        <f t="shared" si="1"/>
        <v>#REF!</v>
      </c>
      <c r="L23" s="7" t="e">
        <f t="shared" si="1"/>
        <v>#REF!</v>
      </c>
      <c r="M23" s="7" t="e">
        <f t="shared" si="1"/>
        <v>#REF!</v>
      </c>
      <c r="N23" s="7" t="e">
        <f t="shared" si="1"/>
        <v>#REF!</v>
      </c>
      <c r="O23" s="7" t="e">
        <f t="shared" si="1"/>
        <v>#REF!</v>
      </c>
      <c r="P23" s="7" t="e">
        <f t="shared" si="1"/>
        <v>#REF!</v>
      </c>
    </row>
    <row r="24" spans="3:16" x14ac:dyDescent="0.2">
      <c r="C24" s="13" t="s">
        <v>24</v>
      </c>
      <c r="D24" s="7" t="e">
        <f t="shared" ref="D24:P24" si="2">IF($B$2="Plan",D32,D40)</f>
        <v>#REF!</v>
      </c>
      <c r="E24" s="7" t="e">
        <f t="shared" si="2"/>
        <v>#REF!</v>
      </c>
      <c r="F24" s="7" t="e">
        <f t="shared" si="2"/>
        <v>#REF!</v>
      </c>
      <c r="G24" s="7" t="e">
        <f t="shared" si="2"/>
        <v>#REF!</v>
      </c>
      <c r="H24" s="7" t="e">
        <f t="shared" si="2"/>
        <v>#REF!</v>
      </c>
      <c r="I24" s="7" t="e">
        <f t="shared" si="2"/>
        <v>#REF!</v>
      </c>
      <c r="J24" s="7" t="e">
        <f t="shared" si="2"/>
        <v>#REF!</v>
      </c>
      <c r="K24" s="7" t="e">
        <f t="shared" si="2"/>
        <v>#REF!</v>
      </c>
      <c r="L24" s="7" t="e">
        <f t="shared" si="2"/>
        <v>#REF!</v>
      </c>
      <c r="M24" s="7" t="e">
        <f t="shared" si="2"/>
        <v>#REF!</v>
      </c>
      <c r="N24" s="7" t="e">
        <f t="shared" si="2"/>
        <v>#REF!</v>
      </c>
      <c r="O24" s="7" t="e">
        <f t="shared" si="2"/>
        <v>#REF!</v>
      </c>
      <c r="P24" s="7" t="e">
        <f t="shared" si="2"/>
        <v>#REF!</v>
      </c>
    </row>
    <row r="25" spans="3:16" x14ac:dyDescent="0.2">
      <c r="C25" s="13" t="s">
        <v>23</v>
      </c>
      <c r="D25" s="7" t="e">
        <f t="shared" ref="D25:P25" si="3">IF($B$2="Plan",D33,D41)</f>
        <v>#REF!</v>
      </c>
      <c r="E25" s="7" t="e">
        <f t="shared" si="3"/>
        <v>#REF!</v>
      </c>
      <c r="F25" s="7" t="e">
        <f t="shared" si="3"/>
        <v>#REF!</v>
      </c>
      <c r="G25" s="7" t="e">
        <f t="shared" si="3"/>
        <v>#REF!</v>
      </c>
      <c r="H25" s="7" t="e">
        <f t="shared" si="3"/>
        <v>#REF!</v>
      </c>
      <c r="I25" s="7" t="e">
        <f t="shared" si="3"/>
        <v>#REF!</v>
      </c>
      <c r="J25" s="7" t="e">
        <f t="shared" si="3"/>
        <v>#REF!</v>
      </c>
      <c r="K25" s="7" t="e">
        <f t="shared" si="3"/>
        <v>#REF!</v>
      </c>
      <c r="L25" s="7" t="e">
        <f t="shared" si="3"/>
        <v>#REF!</v>
      </c>
      <c r="M25" s="7" t="e">
        <f t="shared" si="3"/>
        <v>#REF!</v>
      </c>
      <c r="N25" s="7" t="e">
        <f t="shared" si="3"/>
        <v>#REF!</v>
      </c>
      <c r="O25" s="7" t="e">
        <f t="shared" si="3"/>
        <v>#REF!</v>
      </c>
      <c r="P25" s="7" t="e">
        <f t="shared" si="3"/>
        <v>#REF!</v>
      </c>
    </row>
    <row r="26" spans="3:16" x14ac:dyDescent="0.2">
      <c r="C26" s="13" t="s">
        <v>53</v>
      </c>
      <c r="D26" s="7" t="e">
        <f t="shared" ref="D26:P26" si="4">IF($B$2="Plan",D34,D42)</f>
        <v>#REF!</v>
      </c>
      <c r="E26" s="7" t="e">
        <f t="shared" si="4"/>
        <v>#REF!</v>
      </c>
      <c r="F26" s="7" t="e">
        <f t="shared" si="4"/>
        <v>#REF!</v>
      </c>
      <c r="G26" s="7" t="e">
        <f t="shared" si="4"/>
        <v>#REF!</v>
      </c>
      <c r="H26" s="7" t="e">
        <f t="shared" si="4"/>
        <v>#REF!</v>
      </c>
      <c r="I26" s="7" t="e">
        <f t="shared" si="4"/>
        <v>#REF!</v>
      </c>
      <c r="J26" s="7" t="e">
        <f t="shared" si="4"/>
        <v>#REF!</v>
      </c>
      <c r="K26" s="7" t="e">
        <f t="shared" si="4"/>
        <v>#REF!</v>
      </c>
      <c r="L26" s="7" t="e">
        <f t="shared" si="4"/>
        <v>#REF!</v>
      </c>
      <c r="M26" s="7" t="e">
        <f t="shared" si="4"/>
        <v>#REF!</v>
      </c>
      <c r="N26" s="7" t="e">
        <f t="shared" si="4"/>
        <v>#REF!</v>
      </c>
      <c r="O26" s="7" t="e">
        <f t="shared" si="4"/>
        <v>#REF!</v>
      </c>
      <c r="P26" s="7" t="e">
        <f t="shared" si="4"/>
        <v>#REF!</v>
      </c>
    </row>
    <row r="27" spans="3:16" x14ac:dyDescent="0.2">
      <c r="C27" s="10" t="s">
        <v>45</v>
      </c>
      <c r="D27" s="7" t="e">
        <f t="shared" ref="D27:P27" si="5">IF($B$2="Plan",D35,D43)</f>
        <v>#REF!</v>
      </c>
      <c r="E27" s="7" t="e">
        <f t="shared" si="5"/>
        <v>#REF!</v>
      </c>
      <c r="F27" s="7" t="e">
        <f t="shared" si="5"/>
        <v>#REF!</v>
      </c>
      <c r="G27" s="7" t="e">
        <f t="shared" si="5"/>
        <v>#REF!</v>
      </c>
      <c r="H27" s="7" t="e">
        <f t="shared" si="5"/>
        <v>#REF!</v>
      </c>
      <c r="I27" s="7" t="e">
        <f t="shared" si="5"/>
        <v>#REF!</v>
      </c>
      <c r="J27" s="7" t="e">
        <f t="shared" si="5"/>
        <v>#REF!</v>
      </c>
      <c r="K27" s="7" t="e">
        <f t="shared" si="5"/>
        <v>#REF!</v>
      </c>
      <c r="L27" s="7" t="e">
        <f t="shared" si="5"/>
        <v>#REF!</v>
      </c>
      <c r="M27" s="7" t="e">
        <f t="shared" si="5"/>
        <v>#REF!</v>
      </c>
      <c r="N27" s="7" t="e">
        <f t="shared" si="5"/>
        <v>#REF!</v>
      </c>
      <c r="O27" s="7" t="e">
        <f t="shared" si="5"/>
        <v>#REF!</v>
      </c>
      <c r="P27" s="7" t="e">
        <f t="shared" si="5"/>
        <v>#REF!</v>
      </c>
    </row>
    <row r="29" spans="3:16" x14ac:dyDescent="0.2">
      <c r="D29">
        <v>1</v>
      </c>
      <c r="E29">
        <v>2</v>
      </c>
      <c r="F29">
        <v>3</v>
      </c>
      <c r="G29">
        <v>4</v>
      </c>
      <c r="H29">
        <v>5</v>
      </c>
      <c r="I29">
        <v>6</v>
      </c>
      <c r="J29">
        <v>7</v>
      </c>
      <c r="K29">
        <v>8</v>
      </c>
      <c r="L29">
        <v>9</v>
      </c>
      <c r="M29">
        <v>10</v>
      </c>
      <c r="N29">
        <v>11</v>
      </c>
      <c r="O29">
        <v>12</v>
      </c>
      <c r="P29">
        <v>10001</v>
      </c>
    </row>
    <row r="30" spans="3:16" x14ac:dyDescent="0.2">
      <c r="C30" s="13" t="s">
        <v>22</v>
      </c>
      <c r="D30" t="e">
        <f>IF($D$1=Hilfsblatt!$A$2,1,0)*(#REF!)+IF($D$1=Hilfsblatt!$A$3,1,0)*(#REF!)+IF($D$1=Hilfsblatt!$A$4,1,0)*($P30-(#REF!-#REF!)/12*(12-D$29))+IF($D$1=Hilfsblatt!$A$5,1,0)*($P30-(#REF!-#REF!)/12*(12-D$29))+IF($D$1=Hilfsblatt!$A$6,1,0)*($P30-(#REF!-#REF!)/12*(12-D$29))</f>
        <v>#REF!</v>
      </c>
      <c r="E30" t="e">
        <f>IF($D$1=Hilfsblatt!$A$2,1,0)*(#REF!)+IF($D$1=Hilfsblatt!$A$3,1,0)*(#REF!)+IF($D$1=Hilfsblatt!$A$4,1,0)*($P30-(#REF!-#REF!)/12*(12-E$29))+IF($D$1=Hilfsblatt!$A$5,1,0)*($P30-(#REF!-#REF!)/12*(12-E$29))+IF($D$1=Hilfsblatt!$A$6,1,0)*($P30-(#REF!-#REF!)/12*(12-E$29))</f>
        <v>#REF!</v>
      </c>
      <c r="F30" t="e">
        <f>IF($D$1=Hilfsblatt!$A$2,1,0)*(#REF!)+IF($D$1=Hilfsblatt!$A$3,1,0)*(#REF!)+IF($D$1=Hilfsblatt!$A$4,1,0)*($P30-(#REF!-#REF!)/12*(12-F$29))+IF($D$1=Hilfsblatt!$A$5,1,0)*($P30-(#REF!-#REF!)/12*(12-F$29))+IF($D$1=Hilfsblatt!$A$6,1,0)*($P30-(#REF!-#REF!)/12*(12-F$29))</f>
        <v>#REF!</v>
      </c>
      <c r="G30" t="e">
        <f>IF($D$1=Hilfsblatt!$A$2,1,0)*(#REF!)+IF($D$1=Hilfsblatt!$A$3,1,0)*(#REF!)+IF($D$1=Hilfsblatt!$A$4,1,0)*($P30-(#REF!-#REF!)/12*(12-G$29))+IF($D$1=Hilfsblatt!$A$5,1,0)*($P30-(#REF!-#REF!)/12*(12-G$29))+IF($D$1=Hilfsblatt!$A$6,1,0)*($P30-(#REF!-#REF!)/12*(12-G$29))</f>
        <v>#REF!</v>
      </c>
      <c r="H30" t="e">
        <f>IF($D$1=Hilfsblatt!$A$2,1,0)*(#REF!)+IF($D$1=Hilfsblatt!$A$3,1,0)*(#REF!)+IF($D$1=Hilfsblatt!$A$4,1,0)*($P30-(#REF!-#REF!)/12*(12-H$29))+IF($D$1=Hilfsblatt!$A$5,1,0)*($P30-(#REF!-#REF!)/12*(12-H$29))+IF($D$1=Hilfsblatt!$A$6,1,0)*($P30-(#REF!-#REF!)/12*(12-H$29))</f>
        <v>#REF!</v>
      </c>
      <c r="I30" t="e">
        <f>IF($D$1=Hilfsblatt!$A$2,1,0)*(#REF!)+IF($D$1=Hilfsblatt!$A$3,1,0)*(#REF!)+IF($D$1=Hilfsblatt!$A$4,1,0)*($P30-(#REF!-#REF!)/12*(12-I$29))+IF($D$1=Hilfsblatt!$A$5,1,0)*($P30-(#REF!-#REF!)/12*(12-I$29))+IF($D$1=Hilfsblatt!$A$6,1,0)*($P30-(#REF!-#REF!)/12*(12-I$29))</f>
        <v>#REF!</v>
      </c>
      <c r="J30" t="e">
        <f>IF($D$1=Hilfsblatt!$A$2,1,0)*(#REF!)+IF($D$1=Hilfsblatt!$A$3,1,0)*(#REF!)+IF($D$1=Hilfsblatt!$A$4,1,0)*($P30-(#REF!-#REF!)/12*(12-J$29))+IF($D$1=Hilfsblatt!$A$5,1,0)*($P30-(#REF!-#REF!)/12*(12-J$29))+IF($D$1=Hilfsblatt!$A$6,1,0)*($P30-(#REF!-#REF!)/12*(12-J$29))</f>
        <v>#REF!</v>
      </c>
      <c r="K30" t="e">
        <f>IF($D$1=Hilfsblatt!$A$2,1,0)*(#REF!)+IF($D$1=Hilfsblatt!$A$3,1,0)*(#REF!)+IF($D$1=Hilfsblatt!$A$4,1,0)*($P30-(#REF!-#REF!)/12*(12-K$29))+IF($D$1=Hilfsblatt!$A$5,1,0)*($P30-(#REF!-#REF!)/12*(12-K$29))+IF($D$1=Hilfsblatt!$A$6,1,0)*($P30-(#REF!-#REF!)/12*(12-K$29))</f>
        <v>#REF!</v>
      </c>
      <c r="L30" t="e">
        <f>IF($D$1=Hilfsblatt!$A$2,1,0)*(#REF!)+IF($D$1=Hilfsblatt!$A$3,1,0)*(#REF!)+IF($D$1=Hilfsblatt!$A$4,1,0)*($P30-(#REF!-#REF!)/12*(12-L$29))+IF($D$1=Hilfsblatt!$A$5,1,0)*($P30-(#REF!-#REF!)/12*(12-L$29))+IF($D$1=Hilfsblatt!$A$6,1,0)*($P30-(#REF!-#REF!)/12*(12-L$29))</f>
        <v>#REF!</v>
      </c>
      <c r="M30" t="e">
        <f>IF($D$1=Hilfsblatt!$A$2,1,0)*(#REF!)+IF($D$1=Hilfsblatt!$A$3,1,0)*(#REF!)+IF($D$1=Hilfsblatt!$A$4,1,0)*($P30-(#REF!-#REF!)/12*(12-M$29))+IF($D$1=Hilfsblatt!$A$5,1,0)*($P30-(#REF!-#REF!)/12*(12-M$29))+IF($D$1=Hilfsblatt!$A$6,1,0)*($P30-(#REF!-#REF!)/12*(12-M$29))</f>
        <v>#REF!</v>
      </c>
      <c r="N30" t="e">
        <f>IF($D$1=Hilfsblatt!$A$2,1,0)*(#REF!)+IF($D$1=Hilfsblatt!$A$3,1,0)*(#REF!)+IF($D$1=Hilfsblatt!$A$4,1,0)*($P30-(#REF!-#REF!)/12*(12-N$29))+IF($D$1=Hilfsblatt!$A$5,1,0)*($P30-(#REF!-#REF!)/12*(12-N$29))+IF($D$1=Hilfsblatt!$A$6,1,0)*($P30-(#REF!-#REF!)/12*(12-N$29))</f>
        <v>#REF!</v>
      </c>
      <c r="O30" t="e">
        <f>IF($D$1=Hilfsblatt!$A$2,1,0)*(#REF!)+IF($D$1=Hilfsblatt!$A$3,1,0)*(#REF!)+IF($D$1=Hilfsblatt!$A$4,1,0)*($P30-(#REF!-#REF!)/12*(12-O$29))+IF($D$1=Hilfsblatt!$A$5,1,0)*($P30-(#REF!-#REF!)/12*(12-O$29))+IF($D$1=Hilfsblatt!$A$6,1,0)*($P30-(#REF!-#REF!)/12*(12-O$29))</f>
        <v>#REF!</v>
      </c>
      <c r="P30" t="e">
        <f>IF($D$1=Hilfsblatt!$A$2,1,0)*(#REF!)+IF($D$1=Hilfsblatt!$A$3,1,0)*(#REF!)+IF($D$1=Hilfsblatt!$A$4,1,0)*(#REF!)+IF($D$1=Hilfsblatt!$A$5,1,0)*(#REF!)+IF($D$1=Hilfsblatt!$A$6,1,0)*(#REF!)</f>
        <v>#REF!</v>
      </c>
    </row>
    <row r="31" spans="3:16" x14ac:dyDescent="0.2">
      <c r="C31" s="13" t="s">
        <v>52</v>
      </c>
      <c r="D31" t="e">
        <f t="shared" ref="D31:O31" si="6">D35-D30</f>
        <v>#REF!</v>
      </c>
      <c r="E31" t="e">
        <f t="shared" si="6"/>
        <v>#REF!</v>
      </c>
      <c r="F31" t="e">
        <f t="shared" si="6"/>
        <v>#REF!</v>
      </c>
      <c r="G31" t="e">
        <f t="shared" si="6"/>
        <v>#REF!</v>
      </c>
      <c r="H31" t="e">
        <f t="shared" si="6"/>
        <v>#REF!</v>
      </c>
      <c r="I31" t="e">
        <f t="shared" si="6"/>
        <v>#REF!</v>
      </c>
      <c r="J31" t="e">
        <f t="shared" si="6"/>
        <v>#REF!</v>
      </c>
      <c r="K31" t="e">
        <f t="shared" si="6"/>
        <v>#REF!</v>
      </c>
      <c r="L31" t="e">
        <f t="shared" si="6"/>
        <v>#REF!</v>
      </c>
      <c r="M31" t="e">
        <f t="shared" si="6"/>
        <v>#REF!</v>
      </c>
      <c r="N31" t="e">
        <f t="shared" si="6"/>
        <v>#REF!</v>
      </c>
      <c r="O31" t="e">
        <f t="shared" si="6"/>
        <v>#REF!</v>
      </c>
      <c r="P31" t="e">
        <f>P35-P30</f>
        <v>#REF!</v>
      </c>
    </row>
    <row r="32" spans="3:16" x14ac:dyDescent="0.2">
      <c r="C32" s="13" t="s">
        <v>24</v>
      </c>
      <c r="D32" t="e">
        <f>IF($D$1=Hilfsblatt!$A$2,1,0)*(#REF!)+IF($D$1=Hilfsblatt!$A$3,1,0)*(#REF!)+IF($D$1=Hilfsblatt!$A$4,1,0)*($P32-(#REF!-#REF!)/12*(12-D$29))+IF($D$1=Hilfsblatt!$A$5,1,0)*($P32-(#REF!-#REF!)/12*(12-D$29))+IF($D$1=Hilfsblatt!$A$6,1,0)*($P32-(#REF!-#REF!)/12*(12-D$29))</f>
        <v>#REF!</v>
      </c>
      <c r="E32" t="e">
        <f>IF($D$1=Hilfsblatt!$A$2,1,0)*(#REF!)+IF($D$1=Hilfsblatt!$A$3,1,0)*(#REF!)+IF($D$1=Hilfsblatt!$A$4,1,0)*($P32-(#REF!-#REF!)/12*(12-E$29))+IF($D$1=Hilfsblatt!$A$5,1,0)*($P32-(#REF!-#REF!)/12*(12-E$29))+IF($D$1=Hilfsblatt!$A$6,1,0)*($P32-(#REF!-#REF!)/12*(12-E$29))</f>
        <v>#REF!</v>
      </c>
      <c r="F32" t="e">
        <f>IF($D$1=Hilfsblatt!$A$2,1,0)*(#REF!)+IF($D$1=Hilfsblatt!$A$3,1,0)*(#REF!)+IF($D$1=Hilfsblatt!$A$4,1,0)*($P32-(#REF!-#REF!)/12*(12-F$29))+IF($D$1=Hilfsblatt!$A$5,1,0)*($P32-(#REF!-#REF!)/12*(12-F$29))+IF($D$1=Hilfsblatt!$A$6,1,0)*($P32-(#REF!-#REF!)/12*(12-F$29))</f>
        <v>#REF!</v>
      </c>
      <c r="G32" t="e">
        <f>IF($D$1=Hilfsblatt!$A$2,1,0)*(#REF!)+IF($D$1=Hilfsblatt!$A$3,1,0)*(#REF!)+IF($D$1=Hilfsblatt!$A$4,1,0)*($P32-(#REF!-#REF!)/12*(12-G$29))+IF($D$1=Hilfsblatt!$A$5,1,0)*($P32-(#REF!-#REF!)/12*(12-G$29))+IF($D$1=Hilfsblatt!$A$6,1,0)*($P32-(#REF!-#REF!)/12*(12-G$29))</f>
        <v>#REF!</v>
      </c>
      <c r="H32" t="e">
        <f>IF($D$1=Hilfsblatt!$A$2,1,0)*(#REF!)+IF($D$1=Hilfsblatt!$A$3,1,0)*(#REF!)+IF($D$1=Hilfsblatt!$A$4,1,0)*($P32-(#REF!-#REF!)/12*(12-H$29))+IF($D$1=Hilfsblatt!$A$5,1,0)*($P32-(#REF!-#REF!)/12*(12-H$29))+IF($D$1=Hilfsblatt!$A$6,1,0)*($P32-(#REF!-#REF!)/12*(12-H$29))</f>
        <v>#REF!</v>
      </c>
      <c r="I32" t="e">
        <f>IF($D$1=Hilfsblatt!$A$2,1,0)*(#REF!)+IF($D$1=Hilfsblatt!$A$3,1,0)*(#REF!)+IF($D$1=Hilfsblatt!$A$4,1,0)*($P32-(#REF!-#REF!)/12*(12-I$29))+IF($D$1=Hilfsblatt!$A$5,1,0)*($P32-(#REF!-#REF!)/12*(12-I$29))+IF($D$1=Hilfsblatt!$A$6,1,0)*($P32-(#REF!-#REF!)/12*(12-I$29))</f>
        <v>#REF!</v>
      </c>
      <c r="J32" t="e">
        <f>IF($D$1=Hilfsblatt!$A$2,1,0)*(#REF!)+IF($D$1=Hilfsblatt!$A$3,1,0)*(#REF!)+IF($D$1=Hilfsblatt!$A$4,1,0)*($P32-(#REF!-#REF!)/12*(12-J$29))+IF($D$1=Hilfsblatt!$A$5,1,0)*($P32-(#REF!-#REF!)/12*(12-J$29))+IF($D$1=Hilfsblatt!$A$6,1,0)*($P32-(#REF!-#REF!)/12*(12-J$29))</f>
        <v>#REF!</v>
      </c>
      <c r="K32" t="e">
        <f>IF($D$1=Hilfsblatt!$A$2,1,0)*(#REF!)+IF($D$1=Hilfsblatt!$A$3,1,0)*(#REF!)+IF($D$1=Hilfsblatt!$A$4,1,0)*($P32-(#REF!-#REF!)/12*(12-K$29))+IF($D$1=Hilfsblatt!$A$5,1,0)*($P32-(#REF!-#REF!)/12*(12-K$29))+IF($D$1=Hilfsblatt!$A$6,1,0)*($P32-(#REF!-#REF!)/12*(12-K$29))</f>
        <v>#REF!</v>
      </c>
      <c r="L32" t="e">
        <f>IF($D$1=Hilfsblatt!$A$2,1,0)*(#REF!)+IF($D$1=Hilfsblatt!$A$3,1,0)*(#REF!)+IF($D$1=Hilfsblatt!$A$4,1,0)*($P32-(#REF!-#REF!)/12*(12-L$29))+IF($D$1=Hilfsblatt!$A$5,1,0)*($P32-(#REF!-#REF!)/12*(12-L$29))+IF($D$1=Hilfsblatt!$A$6,1,0)*($P32-(#REF!-#REF!)/12*(12-L$29))</f>
        <v>#REF!</v>
      </c>
      <c r="M32" t="e">
        <f>IF($D$1=Hilfsblatt!$A$2,1,0)*(#REF!)+IF($D$1=Hilfsblatt!$A$3,1,0)*(#REF!)+IF($D$1=Hilfsblatt!$A$4,1,0)*($P32-(#REF!-#REF!)/12*(12-M$29))+IF($D$1=Hilfsblatt!$A$5,1,0)*($P32-(#REF!-#REF!)/12*(12-M$29))+IF($D$1=Hilfsblatt!$A$6,1,0)*($P32-(#REF!-#REF!)/12*(12-M$29))</f>
        <v>#REF!</v>
      </c>
      <c r="N32" t="e">
        <f>IF($D$1=Hilfsblatt!$A$2,1,0)*(#REF!)+IF($D$1=Hilfsblatt!$A$3,1,0)*(#REF!)+IF($D$1=Hilfsblatt!$A$4,1,0)*($P32-(#REF!-#REF!)/12*(12-N$29))+IF($D$1=Hilfsblatt!$A$5,1,0)*($P32-(#REF!-#REF!)/12*(12-N$29))+IF($D$1=Hilfsblatt!$A$6,1,0)*($P32-(#REF!-#REF!)/12*(12-N$29))</f>
        <v>#REF!</v>
      </c>
      <c r="O32" t="e">
        <f>IF($D$1=Hilfsblatt!$A$2,1,0)*(#REF!)+IF($D$1=Hilfsblatt!$A$3,1,0)*(#REF!)+IF($D$1=Hilfsblatt!$A$4,1,0)*($P32-(#REF!-#REF!)/12*(12-O$29))+IF($D$1=Hilfsblatt!$A$5,1,0)*($P32-(#REF!-#REF!)/12*(12-O$29))+IF($D$1=Hilfsblatt!$A$6,1,0)*($P32-(#REF!-#REF!)/12*(12-O$29))</f>
        <v>#REF!</v>
      </c>
      <c r="P32" t="e">
        <f>IF($D$1=Hilfsblatt!$A$2,1,0)*(#REF!)+IF($D$1=Hilfsblatt!$A$3,1,0)*(#REF!)+IF($D$1=Hilfsblatt!$A$4,1,0)*(#REF!)+IF($D$1=Hilfsblatt!$A$5,1,0)*(#REF!)+IF($D$1=Hilfsblatt!$A$6,1,0)*(#REF!)</f>
        <v>#REF!</v>
      </c>
    </row>
    <row r="33" spans="3:16" x14ac:dyDescent="0.2">
      <c r="C33" s="13" t="s">
        <v>23</v>
      </c>
      <c r="D33" t="e">
        <f>IF($D$1=Hilfsblatt!$A$2,1,0)*(#REF!)+IF($D$1=Hilfsblatt!$A$3,1,0)*(#REF!)+IF($D$1=Hilfsblatt!$A$4,1,0)*($P33-(#REF!-#REF!)/12*(12-D$29))+IF($D$1=Hilfsblatt!$A$5,1,0)*($P33-(#REF!-#REF!)/12*(12-D$29))+IF($D$1=Hilfsblatt!$A$6,1,0)*($P33-(#REF!-#REF!)/12*(12-D$29))</f>
        <v>#REF!</v>
      </c>
      <c r="E33" t="e">
        <f>IF($D$1=Hilfsblatt!$A$2,1,0)*(#REF!)+IF($D$1=Hilfsblatt!$A$3,1,0)*(#REF!)+IF($D$1=Hilfsblatt!$A$4,1,0)*($P33-(#REF!-#REF!)/12*(12-E$29))+IF($D$1=Hilfsblatt!$A$5,1,0)*($P33-(#REF!-#REF!)/12*(12-E$29))+IF($D$1=Hilfsblatt!$A$6,1,0)*($P33-(#REF!-#REF!)/12*(12-E$29))</f>
        <v>#REF!</v>
      </c>
      <c r="F33" t="e">
        <f>IF($D$1=Hilfsblatt!$A$2,1,0)*(#REF!)+IF($D$1=Hilfsblatt!$A$3,1,0)*(#REF!)+IF($D$1=Hilfsblatt!$A$4,1,0)*($P33-(#REF!-#REF!)/12*(12-F$29))+IF($D$1=Hilfsblatt!$A$5,1,0)*($P33-(#REF!-#REF!)/12*(12-F$29))+IF($D$1=Hilfsblatt!$A$6,1,0)*($P33-(#REF!-#REF!)/12*(12-F$29))</f>
        <v>#REF!</v>
      </c>
      <c r="G33" t="e">
        <f>IF($D$1=Hilfsblatt!$A$2,1,0)*(#REF!)+IF($D$1=Hilfsblatt!$A$3,1,0)*(#REF!)+IF($D$1=Hilfsblatt!$A$4,1,0)*($P33-(#REF!-#REF!)/12*(12-G$29))+IF($D$1=Hilfsblatt!$A$5,1,0)*($P33-(#REF!-#REF!)/12*(12-G$29))+IF($D$1=Hilfsblatt!$A$6,1,0)*($P33-(#REF!-#REF!)/12*(12-G$29))</f>
        <v>#REF!</v>
      </c>
      <c r="H33" t="e">
        <f>IF($D$1=Hilfsblatt!$A$2,1,0)*(#REF!)+IF($D$1=Hilfsblatt!$A$3,1,0)*(#REF!)+IF($D$1=Hilfsblatt!$A$4,1,0)*($P33-(#REF!-#REF!)/12*(12-H$29))+IF($D$1=Hilfsblatt!$A$5,1,0)*($P33-(#REF!-#REF!)/12*(12-H$29))+IF($D$1=Hilfsblatt!$A$6,1,0)*($P33-(#REF!-#REF!)/12*(12-H$29))</f>
        <v>#REF!</v>
      </c>
      <c r="I33" t="e">
        <f>IF($D$1=Hilfsblatt!$A$2,1,0)*(#REF!)+IF($D$1=Hilfsblatt!$A$3,1,0)*(#REF!)+IF($D$1=Hilfsblatt!$A$4,1,0)*($P33-(#REF!-#REF!)/12*(12-I$29))+IF($D$1=Hilfsblatt!$A$5,1,0)*($P33-(#REF!-#REF!)/12*(12-I$29))+IF($D$1=Hilfsblatt!$A$6,1,0)*($P33-(#REF!-#REF!)/12*(12-I$29))</f>
        <v>#REF!</v>
      </c>
      <c r="J33" t="e">
        <f>IF($D$1=Hilfsblatt!$A$2,1,0)*(#REF!)+IF($D$1=Hilfsblatt!$A$3,1,0)*(#REF!)+IF($D$1=Hilfsblatt!$A$4,1,0)*($P33-(#REF!-#REF!)/12*(12-J$29))+IF($D$1=Hilfsblatt!$A$5,1,0)*($P33-(#REF!-#REF!)/12*(12-J$29))+IF($D$1=Hilfsblatt!$A$6,1,0)*($P33-(#REF!-#REF!)/12*(12-J$29))</f>
        <v>#REF!</v>
      </c>
      <c r="K33" t="e">
        <f>IF($D$1=Hilfsblatt!$A$2,1,0)*(#REF!)+IF($D$1=Hilfsblatt!$A$3,1,0)*(#REF!)+IF($D$1=Hilfsblatt!$A$4,1,0)*($P33-(#REF!-#REF!)/12*(12-K$29))+IF($D$1=Hilfsblatt!$A$5,1,0)*($P33-(#REF!-#REF!)/12*(12-K$29))+IF($D$1=Hilfsblatt!$A$6,1,0)*($P33-(#REF!-#REF!)/12*(12-K$29))</f>
        <v>#REF!</v>
      </c>
      <c r="L33" t="e">
        <f>IF($D$1=Hilfsblatt!$A$2,1,0)*(#REF!)+IF($D$1=Hilfsblatt!$A$3,1,0)*(#REF!)+IF($D$1=Hilfsblatt!$A$4,1,0)*($P33-(#REF!-#REF!)/12*(12-L$29))+IF($D$1=Hilfsblatt!$A$5,1,0)*($P33-(#REF!-#REF!)/12*(12-L$29))+IF($D$1=Hilfsblatt!$A$6,1,0)*($P33-(#REF!-#REF!)/12*(12-L$29))</f>
        <v>#REF!</v>
      </c>
      <c r="M33" t="e">
        <f>IF($D$1=Hilfsblatt!$A$2,1,0)*(#REF!)+IF($D$1=Hilfsblatt!$A$3,1,0)*(#REF!)+IF($D$1=Hilfsblatt!$A$4,1,0)*($P33-(#REF!-#REF!)/12*(12-M$29))+IF($D$1=Hilfsblatt!$A$5,1,0)*($P33-(#REF!-#REF!)/12*(12-M$29))+IF($D$1=Hilfsblatt!$A$6,1,0)*($P33-(#REF!-#REF!)/12*(12-M$29))</f>
        <v>#REF!</v>
      </c>
      <c r="N33" t="e">
        <f>IF($D$1=Hilfsblatt!$A$2,1,0)*(#REF!)+IF($D$1=Hilfsblatt!$A$3,1,0)*(#REF!)+IF($D$1=Hilfsblatt!$A$4,1,0)*($P33-(#REF!-#REF!)/12*(12-N$29))+IF($D$1=Hilfsblatt!$A$5,1,0)*($P33-(#REF!-#REF!)/12*(12-N$29))+IF($D$1=Hilfsblatt!$A$6,1,0)*($P33-(#REF!-#REF!)/12*(12-N$29))</f>
        <v>#REF!</v>
      </c>
      <c r="O33" t="e">
        <f>IF($D$1=Hilfsblatt!$A$2,1,0)*(#REF!)+IF($D$1=Hilfsblatt!$A$3,1,0)*(#REF!)+IF($D$1=Hilfsblatt!$A$4,1,0)*($P33-(#REF!-#REF!)/12*(12-O$29))+IF($D$1=Hilfsblatt!$A$5,1,0)*($P33-(#REF!-#REF!)/12*(12-O$29))+IF($D$1=Hilfsblatt!$A$6,1,0)*($P33-(#REF!-#REF!)/12*(12-O$29))</f>
        <v>#REF!</v>
      </c>
      <c r="P33" t="e">
        <f>IF($D$1=Hilfsblatt!$A$2,1,0)*(#REF!)+IF($D$1=Hilfsblatt!$A$3,1,0)*(#REF!)+IF($D$1=Hilfsblatt!$A$4,1,0)*(#REF!)+IF($D$1=Hilfsblatt!$A$5,1,0)*(#REF!)+IF($D$1=Hilfsblatt!$A$6,1,0)*(#REF!)</f>
        <v>#REF!</v>
      </c>
    </row>
    <row r="34" spans="3:16" x14ac:dyDescent="0.2">
      <c r="C34" s="13" t="s">
        <v>53</v>
      </c>
      <c r="D34" t="e">
        <f t="shared" ref="D34:O34" si="7">D35-D33-D32</f>
        <v>#REF!</v>
      </c>
      <c r="E34" t="e">
        <f t="shared" si="7"/>
        <v>#REF!</v>
      </c>
      <c r="F34" t="e">
        <f t="shared" si="7"/>
        <v>#REF!</v>
      </c>
      <c r="G34" t="e">
        <f t="shared" si="7"/>
        <v>#REF!</v>
      </c>
      <c r="H34" t="e">
        <f t="shared" si="7"/>
        <v>#REF!</v>
      </c>
      <c r="I34" t="e">
        <f t="shared" si="7"/>
        <v>#REF!</v>
      </c>
      <c r="J34" t="e">
        <f t="shared" si="7"/>
        <v>#REF!</v>
      </c>
      <c r="K34" t="e">
        <f t="shared" si="7"/>
        <v>#REF!</v>
      </c>
      <c r="L34" t="e">
        <f t="shared" si="7"/>
        <v>#REF!</v>
      </c>
      <c r="M34" t="e">
        <f t="shared" si="7"/>
        <v>#REF!</v>
      </c>
      <c r="N34" t="e">
        <f t="shared" si="7"/>
        <v>#REF!</v>
      </c>
      <c r="O34" t="e">
        <f t="shared" si="7"/>
        <v>#REF!</v>
      </c>
      <c r="P34" t="e">
        <f>P35-P33-P32</f>
        <v>#REF!</v>
      </c>
    </row>
    <row r="35" spans="3:16" x14ac:dyDescent="0.2">
      <c r="C35" s="10" t="s">
        <v>45</v>
      </c>
      <c r="D35" t="e">
        <f>IF($D$1=Hilfsblatt!$A$2,1,0)*(#REF!)+IF($D$1=Hilfsblatt!$A$3,1,0)*(#REF!)+IF($D$1=Hilfsblatt!$A$4,1,0)*($P35-(#REF!-#REF!)/12*(12-D$29))+IF($D$1=Hilfsblatt!$A$5,1,0)*($P35-(#REF!-#REF!)/12*(12-D$29))+IF($D$1=Hilfsblatt!$A$6,1,0)*($P35-(#REF!-#REF!)/12*(12-D$29))</f>
        <v>#REF!</v>
      </c>
      <c r="E35" t="e">
        <f>IF($D$1=Hilfsblatt!$A$2,1,0)*(#REF!)+IF($D$1=Hilfsblatt!$A$3,1,0)*(#REF!)+IF($D$1=Hilfsblatt!$A$4,1,0)*($P35-(#REF!-#REF!)/12*(12-E$29))+IF($D$1=Hilfsblatt!$A$5,1,0)*($P35-(#REF!-#REF!)/12*(12-E$29))+IF($D$1=Hilfsblatt!$A$6,1,0)*($P35-(#REF!-#REF!)/12*(12-E$29))</f>
        <v>#REF!</v>
      </c>
      <c r="F35" t="e">
        <f>IF($D$1=Hilfsblatt!$A$2,1,0)*(#REF!)+IF($D$1=Hilfsblatt!$A$3,1,0)*(#REF!)+IF($D$1=Hilfsblatt!$A$4,1,0)*($P35-(#REF!-#REF!)/12*(12-F$29))+IF($D$1=Hilfsblatt!$A$5,1,0)*($P35-(#REF!-#REF!)/12*(12-F$29))+IF($D$1=Hilfsblatt!$A$6,1,0)*($P35-(#REF!-#REF!)/12*(12-F$29))</f>
        <v>#REF!</v>
      </c>
      <c r="G35" t="e">
        <f>IF($D$1=Hilfsblatt!$A$2,1,0)*(#REF!)+IF($D$1=Hilfsblatt!$A$3,1,0)*(#REF!)+IF($D$1=Hilfsblatt!$A$4,1,0)*($P35-(#REF!-#REF!)/12*(12-G$29))+IF($D$1=Hilfsblatt!$A$5,1,0)*($P35-(#REF!-#REF!)/12*(12-G$29))+IF($D$1=Hilfsblatt!$A$6,1,0)*($P35-(#REF!-#REF!)/12*(12-G$29))</f>
        <v>#REF!</v>
      </c>
      <c r="H35" t="e">
        <f>IF($D$1=Hilfsblatt!$A$2,1,0)*(#REF!)+IF($D$1=Hilfsblatt!$A$3,1,0)*(#REF!)+IF($D$1=Hilfsblatt!$A$4,1,0)*($P35-(#REF!-#REF!)/12*(12-H$29))+IF($D$1=Hilfsblatt!$A$5,1,0)*($P35-(#REF!-#REF!)/12*(12-H$29))+IF($D$1=Hilfsblatt!$A$6,1,0)*($P35-(#REF!-#REF!)/12*(12-H$29))</f>
        <v>#REF!</v>
      </c>
      <c r="I35" t="e">
        <f>IF($D$1=Hilfsblatt!$A$2,1,0)*(#REF!)+IF($D$1=Hilfsblatt!$A$3,1,0)*(#REF!)+IF($D$1=Hilfsblatt!$A$4,1,0)*($P35-(#REF!-#REF!)/12*(12-I$29))+IF($D$1=Hilfsblatt!$A$5,1,0)*($P35-(#REF!-#REF!)/12*(12-I$29))+IF($D$1=Hilfsblatt!$A$6,1,0)*($P35-(#REF!-#REF!)/12*(12-I$29))</f>
        <v>#REF!</v>
      </c>
      <c r="J35" t="e">
        <f>IF($D$1=Hilfsblatt!$A$2,1,0)*(#REF!)+IF($D$1=Hilfsblatt!$A$3,1,0)*(#REF!)+IF($D$1=Hilfsblatt!$A$4,1,0)*($P35-(#REF!-#REF!)/12*(12-J$29))+IF($D$1=Hilfsblatt!$A$5,1,0)*($P35-(#REF!-#REF!)/12*(12-J$29))+IF($D$1=Hilfsblatt!$A$6,1,0)*($P35-(#REF!-#REF!)/12*(12-J$29))</f>
        <v>#REF!</v>
      </c>
      <c r="K35" t="e">
        <f>IF($D$1=Hilfsblatt!$A$2,1,0)*(#REF!)+IF($D$1=Hilfsblatt!$A$3,1,0)*(#REF!)+IF($D$1=Hilfsblatt!$A$4,1,0)*($P35-(#REF!-#REF!)/12*(12-K$29))+IF($D$1=Hilfsblatt!$A$5,1,0)*($P35-(#REF!-#REF!)/12*(12-K$29))+IF($D$1=Hilfsblatt!$A$6,1,0)*($P35-(#REF!-#REF!)/12*(12-K$29))</f>
        <v>#REF!</v>
      </c>
      <c r="L35" t="e">
        <f>IF($D$1=Hilfsblatt!$A$2,1,0)*(#REF!)+IF($D$1=Hilfsblatt!$A$3,1,0)*(#REF!)+IF($D$1=Hilfsblatt!$A$4,1,0)*($P35-(#REF!-#REF!)/12*(12-L$29))+IF($D$1=Hilfsblatt!$A$5,1,0)*($P35-(#REF!-#REF!)/12*(12-L$29))+IF($D$1=Hilfsblatt!$A$6,1,0)*($P35-(#REF!-#REF!)/12*(12-L$29))</f>
        <v>#REF!</v>
      </c>
      <c r="M35" t="e">
        <f>IF($D$1=Hilfsblatt!$A$2,1,0)*(#REF!)+IF($D$1=Hilfsblatt!$A$3,1,0)*(#REF!)+IF($D$1=Hilfsblatt!$A$4,1,0)*($P35-(#REF!-#REF!)/12*(12-M$29))+IF($D$1=Hilfsblatt!$A$5,1,0)*($P35-(#REF!-#REF!)/12*(12-M$29))+IF($D$1=Hilfsblatt!$A$6,1,0)*($P35-(#REF!-#REF!)/12*(12-M$29))</f>
        <v>#REF!</v>
      </c>
      <c r="N35" t="e">
        <f>IF($D$1=Hilfsblatt!$A$2,1,0)*(#REF!)+IF($D$1=Hilfsblatt!$A$3,1,0)*(#REF!)+IF($D$1=Hilfsblatt!$A$4,1,0)*($P35-(#REF!-#REF!)/12*(12-N$29))+IF($D$1=Hilfsblatt!$A$5,1,0)*($P35-(#REF!-#REF!)/12*(12-N$29))+IF($D$1=Hilfsblatt!$A$6,1,0)*($P35-(#REF!-#REF!)/12*(12-N$29))</f>
        <v>#REF!</v>
      </c>
      <c r="O35" t="e">
        <f>IF($D$1=Hilfsblatt!$A$2,1,0)*(#REF!)+IF($D$1=Hilfsblatt!$A$3,1,0)*(#REF!)+IF($D$1=Hilfsblatt!$A$4,1,0)*($P35-(#REF!-#REF!)/12*(12-O$29))+IF($D$1=Hilfsblatt!$A$5,1,0)*($P35-(#REF!-#REF!)/12*(12-O$29))+IF($D$1=Hilfsblatt!$A$6,1,0)*($P35-(#REF!-#REF!)/12*(12-O$29))</f>
        <v>#REF!</v>
      </c>
      <c r="P35" t="e">
        <f>IF($D$1=Hilfsblatt!$A$2,1,0)*(#REF!)+IF($D$1=Hilfsblatt!$A$3,1,0)*(#REF!)+IF($D$1=Hilfsblatt!$A$4,1,0)*(#REF!)+IF($D$1=Hilfsblatt!$A$5,1,0)*(#REF!)+IF($D$1=Hilfsblatt!$A$6,1,0)*(#REF!)</f>
        <v>#REF!</v>
      </c>
    </row>
    <row r="37" spans="3:16" x14ac:dyDescent="0.2">
      <c r="D37">
        <v>1</v>
      </c>
      <c r="E37">
        <v>2</v>
      </c>
      <c r="F37">
        <v>3</v>
      </c>
      <c r="G37">
        <v>4</v>
      </c>
      <c r="H37">
        <v>5</v>
      </c>
      <c r="I37">
        <v>6</v>
      </c>
      <c r="J37">
        <v>7</v>
      </c>
      <c r="K37">
        <v>8</v>
      </c>
      <c r="L37">
        <v>9</v>
      </c>
      <c r="M37">
        <v>10</v>
      </c>
      <c r="N37">
        <v>11</v>
      </c>
      <c r="O37">
        <v>12</v>
      </c>
      <c r="P37">
        <v>10001</v>
      </c>
    </row>
    <row r="38" spans="3:16" x14ac:dyDescent="0.2">
      <c r="C38" s="13" t="s">
        <v>22</v>
      </c>
      <c r="D38" t="e">
        <f>IF($D$1=Hilfsblatt!$A$2,1,0)*(#REF!)+IF($D$1=Hilfsblatt!$A$3,1,0)*(#REF!)+IF($D$1=Hilfsblatt!$A$4,1,0)*($P38-(#REF!-#REF!)/12*(12-D$29))+IF($D$1=Hilfsblatt!$A$5,1,0)*($P38-(#REF!-#REF!)/12*(12-D$29))+IF($D$1=Hilfsblatt!$A$6,1,0)*($P38-(#REF!-#REF!)/12*(12-D$29))</f>
        <v>#REF!</v>
      </c>
      <c r="E38" t="e">
        <f>IF($D$1=Hilfsblatt!$A$2,1,0)*(#REF!)+IF($D$1=Hilfsblatt!$A$3,1,0)*(#REF!)+IF($D$1=Hilfsblatt!$A$4,1,0)*($P38-(#REF!-#REF!)/12*(12-E$29))+IF($D$1=Hilfsblatt!$A$5,1,0)*($P38-(#REF!-#REF!)/12*(12-E$29))+IF($D$1=Hilfsblatt!$A$6,1,0)*($P38-(#REF!-#REF!)/12*(12-E$29))</f>
        <v>#REF!</v>
      </c>
      <c r="F38" t="e">
        <f>IF($D$1=Hilfsblatt!$A$2,1,0)*(#REF!)+IF($D$1=Hilfsblatt!$A$3,1,0)*(#REF!)+IF($D$1=Hilfsblatt!$A$4,1,0)*($P38-(#REF!-#REF!)/12*(12-F$29))+IF($D$1=Hilfsblatt!$A$5,1,0)*($P38-(#REF!-#REF!)/12*(12-F$29))+IF($D$1=Hilfsblatt!$A$6,1,0)*($P38-(#REF!-#REF!)/12*(12-F$29))</f>
        <v>#REF!</v>
      </c>
      <c r="G38" t="e">
        <f>IF($D$1=Hilfsblatt!$A$2,1,0)*(#REF!)+IF($D$1=Hilfsblatt!$A$3,1,0)*(#REF!)+IF($D$1=Hilfsblatt!$A$4,1,0)*($P38-(#REF!-#REF!)/12*(12-G$29))+IF($D$1=Hilfsblatt!$A$5,1,0)*($P38-(#REF!-#REF!)/12*(12-G$29))+IF($D$1=Hilfsblatt!$A$6,1,0)*($P38-(#REF!-#REF!)/12*(12-G$29))</f>
        <v>#REF!</v>
      </c>
      <c r="H38" t="e">
        <f>IF($D$1=Hilfsblatt!$A$2,1,0)*(#REF!)+IF($D$1=Hilfsblatt!$A$3,1,0)*(#REF!)+IF($D$1=Hilfsblatt!$A$4,1,0)*($P38-(#REF!-#REF!)/12*(12-H$29))+IF($D$1=Hilfsblatt!$A$5,1,0)*($P38-(#REF!-#REF!)/12*(12-H$29))+IF($D$1=Hilfsblatt!$A$6,1,0)*($P38-(#REF!-#REF!)/12*(12-H$29))</f>
        <v>#REF!</v>
      </c>
      <c r="I38" t="e">
        <f>IF($D$1=Hilfsblatt!$A$2,1,0)*(#REF!)+IF($D$1=Hilfsblatt!$A$3,1,0)*(#REF!)+IF($D$1=Hilfsblatt!$A$4,1,0)*($P38-(#REF!-#REF!)/12*(12-I$29))+IF($D$1=Hilfsblatt!$A$5,1,0)*($P38-(#REF!-#REF!)/12*(12-I$29))+IF($D$1=Hilfsblatt!$A$6,1,0)*($P38-(#REF!-#REF!)/12*(12-I$29))</f>
        <v>#REF!</v>
      </c>
      <c r="J38" t="e">
        <f>IF($D$1=Hilfsblatt!$A$2,1,0)*(#REF!)+IF($D$1=Hilfsblatt!$A$3,1,0)*(#REF!)+IF($D$1=Hilfsblatt!$A$4,1,0)*($P38-(#REF!-#REF!)/12*(12-J$29))+IF($D$1=Hilfsblatt!$A$5,1,0)*($P38-(#REF!-#REF!)/12*(12-J$29))+IF($D$1=Hilfsblatt!$A$6,1,0)*($P38-(#REF!-#REF!)/12*(12-J$29))</f>
        <v>#REF!</v>
      </c>
      <c r="K38" t="e">
        <f>IF($D$1=Hilfsblatt!$A$2,1,0)*(#REF!)+IF($D$1=Hilfsblatt!$A$3,1,0)*(#REF!)+IF($D$1=Hilfsblatt!$A$4,1,0)*($P38-(#REF!-#REF!)/12*(12-K$29))+IF($D$1=Hilfsblatt!$A$5,1,0)*($P38-(#REF!-#REF!)/12*(12-K$29))+IF($D$1=Hilfsblatt!$A$6,1,0)*($P38-(#REF!-#REF!)/12*(12-K$29))</f>
        <v>#REF!</v>
      </c>
      <c r="L38" t="e">
        <f>IF($D$1=Hilfsblatt!$A$2,1,0)*(#REF!)+IF($D$1=Hilfsblatt!$A$3,1,0)*(#REF!)+IF($D$1=Hilfsblatt!$A$4,1,0)*($P38-(#REF!-#REF!)/12*(12-L$29))+IF($D$1=Hilfsblatt!$A$5,1,0)*($P38-(#REF!-#REF!)/12*(12-L$29))+IF($D$1=Hilfsblatt!$A$6,1,0)*($P38-(#REF!-#REF!)/12*(12-L$29))</f>
        <v>#REF!</v>
      </c>
      <c r="M38" t="e">
        <f>IF($D$1=Hilfsblatt!$A$2,1,0)*(#REF!)+IF($D$1=Hilfsblatt!$A$3,1,0)*(#REF!)+IF($D$1=Hilfsblatt!$A$4,1,0)*($P38-(#REF!-#REF!)/12*(12-M$29))+IF($D$1=Hilfsblatt!$A$5,1,0)*($P38-(#REF!-#REF!)/12*(12-M$29))+IF($D$1=Hilfsblatt!$A$6,1,0)*($P38-(#REF!-#REF!)/12*(12-M$29))</f>
        <v>#REF!</v>
      </c>
      <c r="N38" t="e">
        <f>IF($D$1=Hilfsblatt!$A$2,1,0)*(#REF!)+IF($D$1=Hilfsblatt!$A$3,1,0)*(#REF!)+IF($D$1=Hilfsblatt!$A$4,1,0)*($P38-(#REF!-#REF!)/12*(12-N$29))+IF($D$1=Hilfsblatt!$A$5,1,0)*($P38-(#REF!-#REF!)/12*(12-N$29))+IF($D$1=Hilfsblatt!$A$6,1,0)*($P38-(#REF!-#REF!)/12*(12-N$29))</f>
        <v>#REF!</v>
      </c>
      <c r="O38" t="e">
        <f>IF($D$1=Hilfsblatt!$A$2,1,0)*(#REF!)+IF($D$1=Hilfsblatt!$A$3,1,0)*(#REF!)+IF($D$1=Hilfsblatt!$A$4,1,0)*($P38-(#REF!-#REF!)/12*(12-O$29))+IF($D$1=Hilfsblatt!$A$5,1,0)*($P38-(#REF!-#REF!)/12*(12-O$29))+IF($D$1=Hilfsblatt!$A$6,1,0)*($P38-(#REF!-#REF!)/12*(12-O$29))</f>
        <v>#REF!</v>
      </c>
      <c r="P38" t="e">
        <f>IF($D$1=Hilfsblatt!$A$2,1,0)*(#REF!)+IF($D$1=Hilfsblatt!$A$3,1,0)*(#REF!)+IF($D$1=Hilfsblatt!$A$4,1,0)*(#REF!)+IF($D$1=Hilfsblatt!$A$5,1,0)*(#REF!)+IF($D$1=Hilfsblatt!$A$6,1,0)*(#REF!)</f>
        <v>#REF!</v>
      </c>
    </row>
    <row r="39" spans="3:16" x14ac:dyDescent="0.2">
      <c r="C39" s="13" t="s">
        <v>52</v>
      </c>
      <c r="D39" t="e">
        <f t="shared" ref="D39:O39" si="8">D43-D38</f>
        <v>#REF!</v>
      </c>
      <c r="E39" t="e">
        <f t="shared" si="8"/>
        <v>#REF!</v>
      </c>
      <c r="F39" t="e">
        <f t="shared" si="8"/>
        <v>#REF!</v>
      </c>
      <c r="G39" t="e">
        <f t="shared" si="8"/>
        <v>#REF!</v>
      </c>
      <c r="H39" t="e">
        <f t="shared" si="8"/>
        <v>#REF!</v>
      </c>
      <c r="I39" t="e">
        <f t="shared" si="8"/>
        <v>#REF!</v>
      </c>
      <c r="J39" t="e">
        <f t="shared" si="8"/>
        <v>#REF!</v>
      </c>
      <c r="K39" t="e">
        <f t="shared" si="8"/>
        <v>#REF!</v>
      </c>
      <c r="L39" t="e">
        <f t="shared" si="8"/>
        <v>#REF!</v>
      </c>
      <c r="M39" t="e">
        <f t="shared" si="8"/>
        <v>#REF!</v>
      </c>
      <c r="N39" t="e">
        <f t="shared" si="8"/>
        <v>#REF!</v>
      </c>
      <c r="O39" t="e">
        <f t="shared" si="8"/>
        <v>#REF!</v>
      </c>
      <c r="P39" t="e">
        <f>P43-P38</f>
        <v>#REF!</v>
      </c>
    </row>
    <row r="40" spans="3:16" x14ac:dyDescent="0.2">
      <c r="C40" s="13" t="s">
        <v>24</v>
      </c>
      <c r="D40" t="e">
        <f>IF($D$1=Hilfsblatt!$A$2,1,0)*(#REF!)+IF($D$1=Hilfsblatt!$A$3,1,0)*(#REF!)+IF($D$1=Hilfsblatt!$A$4,1,0)*($P40-(#REF!-#REF!)/12*(12-D$29))+IF($D$1=Hilfsblatt!$A$5,1,0)*($P40-(#REF!-#REF!)/12*(12-D$29))+IF($D$1=Hilfsblatt!$A$6,1,0)*($P40-(#REF!-#REF!)/12*(12-D$29))</f>
        <v>#REF!</v>
      </c>
      <c r="E40" t="e">
        <f>IF($D$1=Hilfsblatt!$A$2,1,0)*(#REF!)+IF($D$1=Hilfsblatt!$A$3,1,0)*(#REF!)+IF($D$1=Hilfsblatt!$A$4,1,0)*($P40-(#REF!-#REF!)/12*(12-E$29))+IF($D$1=Hilfsblatt!$A$5,1,0)*($P40-(#REF!-#REF!)/12*(12-E$29))+IF($D$1=Hilfsblatt!$A$6,1,0)*($P40-(#REF!-#REF!)/12*(12-E$29))</f>
        <v>#REF!</v>
      </c>
      <c r="F40" t="e">
        <f>IF($D$1=Hilfsblatt!$A$2,1,0)*(#REF!)+IF($D$1=Hilfsblatt!$A$3,1,0)*(#REF!)+IF($D$1=Hilfsblatt!$A$4,1,0)*($P40-(#REF!-#REF!)/12*(12-F$29))+IF($D$1=Hilfsblatt!$A$5,1,0)*($P40-(#REF!-#REF!)/12*(12-F$29))+IF($D$1=Hilfsblatt!$A$6,1,0)*($P40-(#REF!-#REF!)/12*(12-F$29))</f>
        <v>#REF!</v>
      </c>
      <c r="G40" t="e">
        <f>IF($D$1=Hilfsblatt!$A$2,1,0)*(#REF!)+IF($D$1=Hilfsblatt!$A$3,1,0)*(#REF!)+IF($D$1=Hilfsblatt!$A$4,1,0)*($P40-(#REF!-#REF!)/12*(12-G$29))+IF($D$1=Hilfsblatt!$A$5,1,0)*($P40-(#REF!-#REF!)/12*(12-G$29))+IF($D$1=Hilfsblatt!$A$6,1,0)*($P40-(#REF!-#REF!)/12*(12-G$29))</f>
        <v>#REF!</v>
      </c>
      <c r="H40" t="e">
        <f>IF($D$1=Hilfsblatt!$A$2,1,0)*(#REF!)+IF($D$1=Hilfsblatt!$A$3,1,0)*(#REF!)+IF($D$1=Hilfsblatt!$A$4,1,0)*($P40-(#REF!-#REF!)/12*(12-H$29))+IF($D$1=Hilfsblatt!$A$5,1,0)*($P40-(#REF!-#REF!)/12*(12-H$29))+IF($D$1=Hilfsblatt!$A$6,1,0)*($P40-(#REF!-#REF!)/12*(12-H$29))</f>
        <v>#REF!</v>
      </c>
      <c r="I40" t="e">
        <f>IF($D$1=Hilfsblatt!$A$2,1,0)*(#REF!)+IF($D$1=Hilfsblatt!$A$3,1,0)*(#REF!)+IF($D$1=Hilfsblatt!$A$4,1,0)*($P40-(#REF!-#REF!)/12*(12-I$29))+IF($D$1=Hilfsblatt!$A$5,1,0)*($P40-(#REF!-#REF!)/12*(12-I$29))+IF($D$1=Hilfsblatt!$A$6,1,0)*($P40-(#REF!-#REF!)/12*(12-I$29))</f>
        <v>#REF!</v>
      </c>
      <c r="J40" t="e">
        <f>IF($D$1=Hilfsblatt!$A$2,1,0)*(#REF!)+IF($D$1=Hilfsblatt!$A$3,1,0)*(#REF!)+IF($D$1=Hilfsblatt!$A$4,1,0)*($P40-(#REF!-#REF!)/12*(12-J$29))+IF($D$1=Hilfsblatt!$A$5,1,0)*($P40-(#REF!-#REF!)/12*(12-J$29))+IF($D$1=Hilfsblatt!$A$6,1,0)*($P40-(#REF!-#REF!)/12*(12-J$29))</f>
        <v>#REF!</v>
      </c>
      <c r="K40" t="e">
        <f>IF($D$1=Hilfsblatt!$A$2,1,0)*(#REF!)+IF($D$1=Hilfsblatt!$A$3,1,0)*(#REF!)+IF($D$1=Hilfsblatt!$A$4,1,0)*($P40-(#REF!-#REF!)/12*(12-K$29))+IF($D$1=Hilfsblatt!$A$5,1,0)*($P40-(#REF!-#REF!)/12*(12-K$29))+IF($D$1=Hilfsblatt!$A$6,1,0)*($P40-(#REF!-#REF!)/12*(12-K$29))</f>
        <v>#REF!</v>
      </c>
      <c r="L40" t="e">
        <f>IF($D$1=Hilfsblatt!$A$2,1,0)*(#REF!)+IF($D$1=Hilfsblatt!$A$3,1,0)*(#REF!)+IF($D$1=Hilfsblatt!$A$4,1,0)*($P40-(#REF!-#REF!)/12*(12-L$29))+IF($D$1=Hilfsblatt!$A$5,1,0)*($P40-(#REF!-#REF!)/12*(12-L$29))+IF($D$1=Hilfsblatt!$A$6,1,0)*($P40-(#REF!-#REF!)/12*(12-L$29))</f>
        <v>#REF!</v>
      </c>
      <c r="M40" t="e">
        <f>IF($D$1=Hilfsblatt!$A$2,1,0)*(#REF!)+IF($D$1=Hilfsblatt!$A$3,1,0)*(#REF!)+IF($D$1=Hilfsblatt!$A$4,1,0)*($P40-(#REF!-#REF!)/12*(12-M$29))+IF($D$1=Hilfsblatt!$A$5,1,0)*($P40-(#REF!-#REF!)/12*(12-M$29))+IF($D$1=Hilfsblatt!$A$6,1,0)*($P40-(#REF!-#REF!)/12*(12-M$29))</f>
        <v>#REF!</v>
      </c>
      <c r="N40" t="e">
        <f>IF($D$1=Hilfsblatt!$A$2,1,0)*(#REF!)+IF($D$1=Hilfsblatt!$A$3,1,0)*(#REF!)+IF($D$1=Hilfsblatt!$A$4,1,0)*($P40-(#REF!-#REF!)/12*(12-N$29))+IF($D$1=Hilfsblatt!$A$5,1,0)*($P40-(#REF!-#REF!)/12*(12-N$29))+IF($D$1=Hilfsblatt!$A$6,1,0)*($P40-(#REF!-#REF!)/12*(12-N$29))</f>
        <v>#REF!</v>
      </c>
      <c r="O40" t="e">
        <f>IF($D$1=Hilfsblatt!$A$2,1,0)*(#REF!)+IF($D$1=Hilfsblatt!$A$3,1,0)*(#REF!)+IF($D$1=Hilfsblatt!$A$4,1,0)*($P40-(#REF!-#REF!)/12*(12-O$29))+IF($D$1=Hilfsblatt!$A$5,1,0)*($P40-(#REF!-#REF!)/12*(12-O$29))+IF($D$1=Hilfsblatt!$A$6,1,0)*($P40-(#REF!-#REF!)/12*(12-O$29))</f>
        <v>#REF!</v>
      </c>
      <c r="P40" t="e">
        <f>IF($D$1=Hilfsblatt!$A$2,1,0)*(#REF!)+IF($D$1=Hilfsblatt!$A$3,1,0)*(#REF!)+IF($D$1=Hilfsblatt!$A$4,1,0)*(#REF!)+IF($D$1=Hilfsblatt!$A$5,1,0)*(#REF!)+IF($D$1=Hilfsblatt!$A$6,1,0)*(#REF!)</f>
        <v>#REF!</v>
      </c>
    </row>
    <row r="41" spans="3:16" x14ac:dyDescent="0.2">
      <c r="C41" s="13" t="s">
        <v>23</v>
      </c>
      <c r="D41" t="e">
        <f>IF($D$1=Hilfsblatt!$A$2,1,0)*(#REF!)+IF($D$1=Hilfsblatt!$A$3,1,0)*(#REF!)+IF($D$1=Hilfsblatt!$A$4,1,0)*($P41-(#REF!-#REF!)/12*(12-D$29))+IF($D$1=Hilfsblatt!$A$5,1,0)*($P41-(#REF!-#REF!)/12*(12-D$29))+IF($D$1=Hilfsblatt!$A$6,1,0)*($P41-(#REF!-#REF!)/12*(12-D$29))</f>
        <v>#REF!</v>
      </c>
      <c r="E41" t="e">
        <f>IF($D$1=Hilfsblatt!$A$2,1,0)*(#REF!)+IF($D$1=Hilfsblatt!$A$3,1,0)*(#REF!)+IF($D$1=Hilfsblatt!$A$4,1,0)*($P41-(#REF!-#REF!)/12*(12-E$29))+IF($D$1=Hilfsblatt!$A$5,1,0)*($P41-(#REF!-#REF!)/12*(12-E$29))+IF($D$1=Hilfsblatt!$A$6,1,0)*($P41-(#REF!-#REF!)/12*(12-E$29))</f>
        <v>#REF!</v>
      </c>
      <c r="F41" t="e">
        <f>IF($D$1=Hilfsblatt!$A$2,1,0)*(#REF!)+IF($D$1=Hilfsblatt!$A$3,1,0)*(#REF!)+IF($D$1=Hilfsblatt!$A$4,1,0)*($P41-(#REF!-#REF!)/12*(12-F$29))+IF($D$1=Hilfsblatt!$A$5,1,0)*($P41-(#REF!-#REF!)/12*(12-F$29))+IF($D$1=Hilfsblatt!$A$6,1,0)*($P41-(#REF!-#REF!)/12*(12-F$29))</f>
        <v>#REF!</v>
      </c>
      <c r="G41" t="e">
        <f>IF($D$1=Hilfsblatt!$A$2,1,0)*(#REF!)+IF($D$1=Hilfsblatt!$A$3,1,0)*(#REF!)+IF($D$1=Hilfsblatt!$A$4,1,0)*($P41-(#REF!-#REF!)/12*(12-G$29))+IF($D$1=Hilfsblatt!$A$5,1,0)*($P41-(#REF!-#REF!)/12*(12-G$29))+IF($D$1=Hilfsblatt!$A$6,1,0)*($P41-(#REF!-#REF!)/12*(12-G$29))</f>
        <v>#REF!</v>
      </c>
      <c r="H41" t="e">
        <f>IF($D$1=Hilfsblatt!$A$2,1,0)*(#REF!)+IF($D$1=Hilfsblatt!$A$3,1,0)*(#REF!)+IF($D$1=Hilfsblatt!$A$4,1,0)*($P41-(#REF!-#REF!)/12*(12-H$29))+IF($D$1=Hilfsblatt!$A$5,1,0)*($P41-(#REF!-#REF!)/12*(12-H$29))+IF($D$1=Hilfsblatt!$A$6,1,0)*($P41-(#REF!-#REF!)/12*(12-H$29))</f>
        <v>#REF!</v>
      </c>
      <c r="I41" t="e">
        <f>IF($D$1=Hilfsblatt!$A$2,1,0)*(#REF!)+IF($D$1=Hilfsblatt!$A$3,1,0)*(#REF!)+IF($D$1=Hilfsblatt!$A$4,1,0)*($P41-(#REF!-#REF!)/12*(12-I$29))+IF($D$1=Hilfsblatt!$A$5,1,0)*($P41-(#REF!-#REF!)/12*(12-I$29))+IF($D$1=Hilfsblatt!$A$6,1,0)*($P41-(#REF!-#REF!)/12*(12-I$29))</f>
        <v>#REF!</v>
      </c>
      <c r="J41" t="e">
        <f>IF($D$1=Hilfsblatt!$A$2,1,0)*(#REF!)+IF($D$1=Hilfsblatt!$A$3,1,0)*(#REF!)+IF($D$1=Hilfsblatt!$A$4,1,0)*($P41-(#REF!-#REF!)/12*(12-J$29))+IF($D$1=Hilfsblatt!$A$5,1,0)*($P41-(#REF!-#REF!)/12*(12-J$29))+IF($D$1=Hilfsblatt!$A$6,1,0)*($P41-(#REF!-#REF!)/12*(12-J$29))</f>
        <v>#REF!</v>
      </c>
      <c r="K41" t="e">
        <f>IF($D$1=Hilfsblatt!$A$2,1,0)*(#REF!)+IF($D$1=Hilfsblatt!$A$3,1,0)*(#REF!)+IF($D$1=Hilfsblatt!$A$4,1,0)*($P41-(#REF!-#REF!)/12*(12-K$29))+IF($D$1=Hilfsblatt!$A$5,1,0)*($P41-(#REF!-#REF!)/12*(12-K$29))+IF($D$1=Hilfsblatt!$A$6,1,0)*($P41-(#REF!-#REF!)/12*(12-K$29))</f>
        <v>#REF!</v>
      </c>
      <c r="L41" t="e">
        <f>IF($D$1=Hilfsblatt!$A$2,1,0)*(#REF!)+IF($D$1=Hilfsblatt!$A$3,1,0)*(#REF!)+IF($D$1=Hilfsblatt!$A$4,1,0)*($P41-(#REF!-#REF!)/12*(12-L$29))+IF($D$1=Hilfsblatt!$A$5,1,0)*($P41-(#REF!-#REF!)/12*(12-L$29))+IF($D$1=Hilfsblatt!$A$6,1,0)*($P41-(#REF!-#REF!)/12*(12-L$29))</f>
        <v>#REF!</v>
      </c>
      <c r="M41" t="e">
        <f>IF($D$1=Hilfsblatt!$A$2,1,0)*(#REF!)+IF($D$1=Hilfsblatt!$A$3,1,0)*(#REF!)+IF($D$1=Hilfsblatt!$A$4,1,0)*($P41-(#REF!-#REF!)/12*(12-M$29))+IF($D$1=Hilfsblatt!$A$5,1,0)*($P41-(#REF!-#REF!)/12*(12-M$29))+IF($D$1=Hilfsblatt!$A$6,1,0)*($P41-(#REF!-#REF!)/12*(12-M$29))</f>
        <v>#REF!</v>
      </c>
      <c r="N41" t="e">
        <f>IF($D$1=Hilfsblatt!$A$2,1,0)*(#REF!)+IF($D$1=Hilfsblatt!$A$3,1,0)*(#REF!)+IF($D$1=Hilfsblatt!$A$4,1,0)*($P41-(#REF!-#REF!)/12*(12-N$29))+IF($D$1=Hilfsblatt!$A$5,1,0)*($P41-(#REF!-#REF!)/12*(12-N$29))+IF($D$1=Hilfsblatt!$A$6,1,0)*($P41-(#REF!-#REF!)/12*(12-N$29))</f>
        <v>#REF!</v>
      </c>
      <c r="O41" t="e">
        <f>IF($D$1=Hilfsblatt!$A$2,1,0)*(#REF!)+IF($D$1=Hilfsblatt!$A$3,1,0)*(#REF!)+IF($D$1=Hilfsblatt!$A$4,1,0)*($P41-(#REF!-#REF!)/12*(12-O$29))+IF($D$1=Hilfsblatt!$A$5,1,0)*($P41-(#REF!-#REF!)/12*(12-O$29))+IF($D$1=Hilfsblatt!$A$6,1,0)*($P41-(#REF!-#REF!)/12*(12-O$29))</f>
        <v>#REF!</v>
      </c>
      <c r="P41" t="e">
        <f>IF($D$1=Hilfsblatt!$A$2,1,0)*(#REF!)+IF($D$1=Hilfsblatt!$A$3,1,0)*(#REF!)+IF($D$1=Hilfsblatt!$A$4,1,0)*(#REF!)+IF($D$1=Hilfsblatt!$A$5,1,0)*(#REF!)+IF($D$1=Hilfsblatt!$A$6,1,0)*(#REF!)</f>
        <v>#REF!</v>
      </c>
    </row>
    <row r="42" spans="3:16" x14ac:dyDescent="0.2">
      <c r="C42" s="13" t="s">
        <v>53</v>
      </c>
      <c r="D42" t="e">
        <f t="shared" ref="D42:O42" si="9">D43-D41-D40</f>
        <v>#REF!</v>
      </c>
      <c r="E42" t="e">
        <f t="shared" si="9"/>
        <v>#REF!</v>
      </c>
      <c r="F42" t="e">
        <f t="shared" si="9"/>
        <v>#REF!</v>
      </c>
      <c r="G42" t="e">
        <f t="shared" si="9"/>
        <v>#REF!</v>
      </c>
      <c r="H42" t="e">
        <f t="shared" si="9"/>
        <v>#REF!</v>
      </c>
      <c r="I42" t="e">
        <f t="shared" si="9"/>
        <v>#REF!</v>
      </c>
      <c r="J42" t="e">
        <f t="shared" si="9"/>
        <v>#REF!</v>
      </c>
      <c r="K42" t="e">
        <f t="shared" si="9"/>
        <v>#REF!</v>
      </c>
      <c r="L42" t="e">
        <f t="shared" si="9"/>
        <v>#REF!</v>
      </c>
      <c r="M42" t="e">
        <f t="shared" si="9"/>
        <v>#REF!</v>
      </c>
      <c r="N42" t="e">
        <f t="shared" si="9"/>
        <v>#REF!</v>
      </c>
      <c r="O42" t="e">
        <f t="shared" si="9"/>
        <v>#REF!</v>
      </c>
      <c r="P42" t="e">
        <f>P43-P41-P40</f>
        <v>#REF!</v>
      </c>
    </row>
    <row r="43" spans="3:16" x14ac:dyDescent="0.2">
      <c r="C43" s="10" t="s">
        <v>45</v>
      </c>
      <c r="D43" t="e">
        <f>IF($D$1=Hilfsblatt!$A$2,1,0)*(#REF!)+IF($D$1=Hilfsblatt!$A$3,1,0)*(#REF!)+IF($D$1=Hilfsblatt!$A$4,1,0)*($P43-(#REF!-#REF!)/12*(12-D$29))+IF($D$1=Hilfsblatt!$A$5,1,0)*($P43-(#REF!-#REF!)/12*(12-D$29))+IF($D$1=Hilfsblatt!$A$6,1,0)*($P43-(#REF!-#REF!)/12*(12-D$29))</f>
        <v>#REF!</v>
      </c>
      <c r="E43" t="e">
        <f>IF($D$1=Hilfsblatt!$A$2,1,0)*(#REF!)+IF($D$1=Hilfsblatt!$A$3,1,0)*(#REF!)+IF($D$1=Hilfsblatt!$A$4,1,0)*($P43-(#REF!-#REF!)/12*(12-E$29))+IF($D$1=Hilfsblatt!$A$5,1,0)*($P43-(#REF!-#REF!)/12*(12-E$29))+IF($D$1=Hilfsblatt!$A$6,1,0)*($P43-(#REF!-#REF!)/12*(12-E$29))</f>
        <v>#REF!</v>
      </c>
      <c r="F43" t="e">
        <f>IF($D$1=Hilfsblatt!$A$2,1,0)*(#REF!)+IF($D$1=Hilfsblatt!$A$3,1,0)*(#REF!)+IF($D$1=Hilfsblatt!$A$4,1,0)*($P43-(#REF!-#REF!)/12*(12-F$29))+IF($D$1=Hilfsblatt!$A$5,1,0)*($P43-(#REF!-#REF!)/12*(12-F$29))+IF($D$1=Hilfsblatt!$A$6,1,0)*($P43-(#REF!-#REF!)/12*(12-F$29))</f>
        <v>#REF!</v>
      </c>
      <c r="G43" t="e">
        <f>IF($D$1=Hilfsblatt!$A$2,1,0)*(#REF!)+IF($D$1=Hilfsblatt!$A$3,1,0)*(#REF!)+IF($D$1=Hilfsblatt!$A$4,1,0)*($P43-(#REF!-#REF!)/12*(12-G$29))+IF($D$1=Hilfsblatt!$A$5,1,0)*($P43-(#REF!-#REF!)/12*(12-G$29))+IF($D$1=Hilfsblatt!$A$6,1,0)*($P43-(#REF!-#REF!)/12*(12-G$29))</f>
        <v>#REF!</v>
      </c>
      <c r="H43" t="e">
        <f>IF($D$1=Hilfsblatt!$A$2,1,0)*(#REF!)+IF($D$1=Hilfsblatt!$A$3,1,0)*(#REF!)+IF($D$1=Hilfsblatt!$A$4,1,0)*($P43-(#REF!-#REF!)/12*(12-H$29))+IF($D$1=Hilfsblatt!$A$5,1,0)*($P43-(#REF!-#REF!)/12*(12-H$29))+IF($D$1=Hilfsblatt!$A$6,1,0)*($P43-(#REF!-#REF!)/12*(12-H$29))</f>
        <v>#REF!</v>
      </c>
      <c r="I43" t="e">
        <f>IF($D$1=Hilfsblatt!$A$2,1,0)*(#REF!)+IF($D$1=Hilfsblatt!$A$3,1,0)*(#REF!)+IF($D$1=Hilfsblatt!$A$4,1,0)*($P43-(#REF!-#REF!)/12*(12-I$29))+IF($D$1=Hilfsblatt!$A$5,1,0)*($P43-(#REF!-#REF!)/12*(12-I$29))+IF($D$1=Hilfsblatt!$A$6,1,0)*($P43-(#REF!-#REF!)/12*(12-I$29))</f>
        <v>#REF!</v>
      </c>
      <c r="J43" t="e">
        <f>IF($D$1=Hilfsblatt!$A$2,1,0)*(#REF!)+IF($D$1=Hilfsblatt!$A$3,1,0)*(#REF!)+IF($D$1=Hilfsblatt!$A$4,1,0)*($P43-(#REF!-#REF!)/12*(12-J$29))+IF($D$1=Hilfsblatt!$A$5,1,0)*($P43-(#REF!-#REF!)/12*(12-J$29))+IF($D$1=Hilfsblatt!$A$6,1,0)*($P43-(#REF!-#REF!)/12*(12-J$29))</f>
        <v>#REF!</v>
      </c>
      <c r="K43" t="e">
        <f>IF($D$1=Hilfsblatt!$A$2,1,0)*(#REF!)+IF($D$1=Hilfsblatt!$A$3,1,0)*(#REF!)+IF($D$1=Hilfsblatt!$A$4,1,0)*($P43-(#REF!-#REF!)/12*(12-K$29))+IF($D$1=Hilfsblatt!$A$5,1,0)*($P43-(#REF!-#REF!)/12*(12-K$29))+IF($D$1=Hilfsblatt!$A$6,1,0)*($P43-(#REF!-#REF!)/12*(12-K$29))</f>
        <v>#REF!</v>
      </c>
      <c r="L43" t="e">
        <f>IF($D$1=Hilfsblatt!$A$2,1,0)*(#REF!)+IF($D$1=Hilfsblatt!$A$3,1,0)*(#REF!)+IF($D$1=Hilfsblatt!$A$4,1,0)*($P43-(#REF!-#REF!)/12*(12-L$29))+IF($D$1=Hilfsblatt!$A$5,1,0)*($P43-(#REF!-#REF!)/12*(12-L$29))+IF($D$1=Hilfsblatt!$A$6,1,0)*($P43-(#REF!-#REF!)/12*(12-L$29))</f>
        <v>#REF!</v>
      </c>
      <c r="M43" t="e">
        <f>IF($D$1=Hilfsblatt!$A$2,1,0)*(#REF!)+IF($D$1=Hilfsblatt!$A$3,1,0)*(#REF!)+IF($D$1=Hilfsblatt!$A$4,1,0)*($P43-(#REF!-#REF!)/12*(12-M$29))+IF($D$1=Hilfsblatt!$A$5,1,0)*($P43-(#REF!-#REF!)/12*(12-M$29))+IF($D$1=Hilfsblatt!$A$6,1,0)*($P43-(#REF!-#REF!)/12*(12-M$29))</f>
        <v>#REF!</v>
      </c>
      <c r="N43" t="e">
        <f>IF($D$1=Hilfsblatt!$A$2,1,0)*(#REF!)+IF($D$1=Hilfsblatt!$A$3,1,0)*(#REF!)+IF($D$1=Hilfsblatt!$A$4,1,0)*($P43-(#REF!-#REF!)/12*(12-N$29))+IF($D$1=Hilfsblatt!$A$5,1,0)*($P43-(#REF!-#REF!)/12*(12-N$29))+IF($D$1=Hilfsblatt!$A$6,1,0)*($P43-(#REF!-#REF!)/12*(12-N$29))</f>
        <v>#REF!</v>
      </c>
      <c r="O43" t="e">
        <f>IF($D$1=Hilfsblatt!$A$2,1,0)*(#REF!)+IF($D$1=Hilfsblatt!$A$3,1,0)*(#REF!)+IF($D$1=Hilfsblatt!$A$4,1,0)*($P43-(#REF!-#REF!)/12*(12-O$29))+IF($D$1=Hilfsblatt!$A$5,1,0)*($P43-(#REF!-#REF!)/12*(12-O$29))+IF($D$1=Hilfsblatt!$A$6,1,0)*($P43-(#REF!-#REF!)/12*(12-O$29))</f>
        <v>#REF!</v>
      </c>
      <c r="P43" t="e">
        <f>IF($D$1=Hilfsblatt!$A$2,1,0)*(#REF!)+IF($D$1=Hilfsblatt!$A$3,1,0)*(#REF!)+IF($D$1=Hilfsblatt!$A$4,1,0)*(#REF!)+IF($D$1=Hilfsblatt!$A$5,1,0)*(#REF!)+IF($D$1=Hilfsblatt!$A$6,1,0)*(#REF!)</f>
        <v>#REF!</v>
      </c>
    </row>
    <row r="46" spans="3:16" x14ac:dyDescent="0.2">
      <c r="D46" s="53">
        <f>Stammdaten!$E$9</f>
        <v>2019</v>
      </c>
      <c r="E46" s="53">
        <f>D46+1</f>
        <v>2020</v>
      </c>
      <c r="F46" s="53">
        <f t="shared" ref="F46:H46" si="10">E46+1</f>
        <v>2021</v>
      </c>
      <c r="G46" s="53">
        <f t="shared" si="10"/>
        <v>2022</v>
      </c>
      <c r="H46" s="53">
        <f t="shared" si="10"/>
        <v>2023</v>
      </c>
    </row>
    <row r="47" spans="3:16" x14ac:dyDescent="0.2">
      <c r="C47" s="13" t="s">
        <v>22</v>
      </c>
      <c r="D47" s="7" t="e">
        <f t="shared" ref="D47:H52" si="11">IF($B$2="Plan",D55,D63)</f>
        <v>#REF!</v>
      </c>
      <c r="E47" s="7" t="e">
        <f t="shared" si="11"/>
        <v>#REF!</v>
      </c>
      <c r="F47" s="7" t="e">
        <f t="shared" si="11"/>
        <v>#REF!</v>
      </c>
      <c r="G47" s="7" t="e">
        <f t="shared" si="11"/>
        <v>#REF!</v>
      </c>
      <c r="H47" s="7" t="e">
        <f t="shared" si="11"/>
        <v>#REF!</v>
      </c>
    </row>
    <row r="48" spans="3:16" x14ac:dyDescent="0.2">
      <c r="C48" s="13" t="s">
        <v>52</v>
      </c>
      <c r="D48" s="7" t="e">
        <f t="shared" si="11"/>
        <v>#REF!</v>
      </c>
      <c r="E48" s="7" t="e">
        <f t="shared" si="11"/>
        <v>#REF!</v>
      </c>
      <c r="F48" s="7" t="e">
        <f t="shared" si="11"/>
        <v>#REF!</v>
      </c>
      <c r="G48" s="7" t="e">
        <f t="shared" si="11"/>
        <v>#REF!</v>
      </c>
      <c r="H48" s="7" t="e">
        <f t="shared" si="11"/>
        <v>#REF!</v>
      </c>
    </row>
    <row r="49" spans="3:8" x14ac:dyDescent="0.2">
      <c r="C49" s="13" t="s">
        <v>24</v>
      </c>
      <c r="D49" s="7" t="e">
        <f t="shared" si="11"/>
        <v>#REF!</v>
      </c>
      <c r="E49" s="7" t="e">
        <f t="shared" si="11"/>
        <v>#REF!</v>
      </c>
      <c r="F49" s="7" t="e">
        <f t="shared" si="11"/>
        <v>#REF!</v>
      </c>
      <c r="G49" s="7" t="e">
        <f t="shared" si="11"/>
        <v>#REF!</v>
      </c>
      <c r="H49" s="7" t="e">
        <f t="shared" si="11"/>
        <v>#REF!</v>
      </c>
    </row>
    <row r="50" spans="3:8" x14ac:dyDescent="0.2">
      <c r="C50" s="13" t="s">
        <v>23</v>
      </c>
      <c r="D50" s="7" t="e">
        <f t="shared" si="11"/>
        <v>#REF!</v>
      </c>
      <c r="E50" s="7" t="e">
        <f t="shared" si="11"/>
        <v>#REF!</v>
      </c>
      <c r="F50" s="7" t="e">
        <f t="shared" si="11"/>
        <v>#REF!</v>
      </c>
      <c r="G50" s="7" t="e">
        <f t="shared" si="11"/>
        <v>#REF!</v>
      </c>
      <c r="H50" s="7" t="e">
        <f t="shared" si="11"/>
        <v>#REF!</v>
      </c>
    </row>
    <row r="51" spans="3:8" x14ac:dyDescent="0.2">
      <c r="C51" s="13" t="s">
        <v>53</v>
      </c>
      <c r="D51" s="7" t="e">
        <f t="shared" si="11"/>
        <v>#REF!</v>
      </c>
      <c r="E51" s="7" t="e">
        <f t="shared" si="11"/>
        <v>#REF!</v>
      </c>
      <c r="F51" s="7" t="e">
        <f t="shared" si="11"/>
        <v>#REF!</v>
      </c>
      <c r="G51" s="7" t="e">
        <f t="shared" si="11"/>
        <v>#REF!</v>
      </c>
      <c r="H51" s="7" t="e">
        <f t="shared" si="11"/>
        <v>#REF!</v>
      </c>
    </row>
    <row r="52" spans="3:8" x14ac:dyDescent="0.2">
      <c r="C52" s="10" t="s">
        <v>45</v>
      </c>
      <c r="D52" s="7" t="e">
        <f t="shared" si="11"/>
        <v>#REF!</v>
      </c>
      <c r="E52" s="7" t="e">
        <f t="shared" si="11"/>
        <v>#REF!</v>
      </c>
      <c r="F52" s="7" t="e">
        <f t="shared" si="11"/>
        <v>#REF!</v>
      </c>
      <c r="G52" s="7" t="e">
        <f t="shared" si="11"/>
        <v>#REF!</v>
      </c>
      <c r="H52" s="7" t="e">
        <f t="shared" si="11"/>
        <v>#REF!</v>
      </c>
    </row>
    <row r="54" spans="3:8" x14ac:dyDescent="0.2">
      <c r="D54" s="53">
        <f>Stammdaten!$E$9</f>
        <v>2019</v>
      </c>
      <c r="E54" s="53">
        <f>D54+1</f>
        <v>2020</v>
      </c>
      <c r="F54" s="53">
        <f t="shared" ref="F54:H54" si="12">E54+1</f>
        <v>2021</v>
      </c>
      <c r="G54" s="53">
        <f t="shared" si="12"/>
        <v>2022</v>
      </c>
      <c r="H54" s="53">
        <f t="shared" si="12"/>
        <v>2023</v>
      </c>
    </row>
    <row r="55" spans="3:8" x14ac:dyDescent="0.2">
      <c r="C55" s="13" t="s">
        <v>22</v>
      </c>
      <c r="D55" s="7" t="e">
        <f>#REF!</f>
        <v>#REF!</v>
      </c>
      <c r="E55" s="7" t="e">
        <f>#REF!</f>
        <v>#REF!</v>
      </c>
      <c r="F55" s="7" t="e">
        <f>#REF!</f>
        <v>#REF!</v>
      </c>
      <c r="G55" s="7" t="e">
        <f>#REF!</f>
        <v>#REF!</v>
      </c>
      <c r="H55" s="7" t="e">
        <f>#REF!</f>
        <v>#REF!</v>
      </c>
    </row>
    <row r="56" spans="3:8" x14ac:dyDescent="0.2">
      <c r="C56" s="13" t="s">
        <v>52</v>
      </c>
      <c r="D56" s="7" t="e">
        <f>D60-D55</f>
        <v>#REF!</v>
      </c>
      <c r="E56" s="7" t="e">
        <f t="shared" ref="E56:H56" si="13">E60-E55</f>
        <v>#REF!</v>
      </c>
      <c r="F56" s="7" t="e">
        <f t="shared" si="13"/>
        <v>#REF!</v>
      </c>
      <c r="G56" s="7" t="e">
        <f t="shared" si="13"/>
        <v>#REF!</v>
      </c>
      <c r="H56" s="7" t="e">
        <f t="shared" si="13"/>
        <v>#REF!</v>
      </c>
    </row>
    <row r="57" spans="3:8" x14ac:dyDescent="0.2">
      <c r="C57" s="13" t="s">
        <v>24</v>
      </c>
      <c r="D57" s="7" t="e">
        <f>#REF!</f>
        <v>#REF!</v>
      </c>
      <c r="E57" s="7" t="e">
        <f>#REF!</f>
        <v>#REF!</v>
      </c>
      <c r="F57" s="7" t="e">
        <f>#REF!</f>
        <v>#REF!</v>
      </c>
      <c r="G57" s="7" t="e">
        <f>#REF!</f>
        <v>#REF!</v>
      </c>
      <c r="H57" s="7" t="e">
        <f>#REF!</f>
        <v>#REF!</v>
      </c>
    </row>
    <row r="58" spans="3:8" x14ac:dyDescent="0.2">
      <c r="C58" s="13" t="s">
        <v>23</v>
      </c>
      <c r="D58" s="7" t="e">
        <f>#REF!</f>
        <v>#REF!</v>
      </c>
      <c r="E58" s="7" t="e">
        <f>#REF!</f>
        <v>#REF!</v>
      </c>
      <c r="F58" s="7" t="e">
        <f>#REF!</f>
        <v>#REF!</v>
      </c>
      <c r="G58" s="7" t="e">
        <f>#REF!</f>
        <v>#REF!</v>
      </c>
      <c r="H58" s="7" t="e">
        <f>#REF!</f>
        <v>#REF!</v>
      </c>
    </row>
    <row r="59" spans="3:8" x14ac:dyDescent="0.2">
      <c r="C59" s="13" t="s">
        <v>53</v>
      </c>
      <c r="D59" s="7" t="e">
        <f>D60-D58-D57</f>
        <v>#REF!</v>
      </c>
      <c r="E59" s="7" t="e">
        <f t="shared" ref="E59:H59" si="14">E60-E58-E57</f>
        <v>#REF!</v>
      </c>
      <c r="F59" s="7" t="e">
        <f t="shared" si="14"/>
        <v>#REF!</v>
      </c>
      <c r="G59" s="7" t="e">
        <f t="shared" si="14"/>
        <v>#REF!</v>
      </c>
      <c r="H59" s="7" t="e">
        <f t="shared" si="14"/>
        <v>#REF!</v>
      </c>
    </row>
    <row r="60" spans="3:8" x14ac:dyDescent="0.2">
      <c r="C60" s="10" t="s">
        <v>45</v>
      </c>
      <c r="D60" s="7" t="e">
        <f>#REF!</f>
        <v>#REF!</v>
      </c>
      <c r="E60" s="7" t="e">
        <f>#REF!</f>
        <v>#REF!</v>
      </c>
      <c r="F60" s="7" t="e">
        <f>#REF!</f>
        <v>#REF!</v>
      </c>
      <c r="G60" s="7" t="e">
        <f>#REF!</f>
        <v>#REF!</v>
      </c>
      <c r="H60" s="7" t="e">
        <f>#REF!</f>
        <v>#REF!</v>
      </c>
    </row>
    <row r="62" spans="3:8" x14ac:dyDescent="0.2">
      <c r="D62" s="53">
        <f>Stammdaten!$E$9</f>
        <v>2019</v>
      </c>
      <c r="E62" s="53">
        <f>D62+1</f>
        <v>2020</v>
      </c>
      <c r="F62" s="53">
        <f t="shared" ref="F62:H62" si="15">E62+1</f>
        <v>2021</v>
      </c>
      <c r="G62" s="53">
        <f t="shared" si="15"/>
        <v>2022</v>
      </c>
      <c r="H62" s="53">
        <f t="shared" si="15"/>
        <v>2023</v>
      </c>
    </row>
    <row r="63" spans="3:8" x14ac:dyDescent="0.2">
      <c r="C63" s="13" t="s">
        <v>22</v>
      </c>
      <c r="D63" s="7" t="e">
        <f>#REF!</f>
        <v>#REF!</v>
      </c>
      <c r="E63" s="7" t="e">
        <f>#REF!</f>
        <v>#REF!</v>
      </c>
      <c r="F63" s="7" t="e">
        <f>#REF!</f>
        <v>#REF!</v>
      </c>
      <c r="G63" s="7" t="e">
        <f>#REF!</f>
        <v>#REF!</v>
      </c>
      <c r="H63" s="7" t="e">
        <f>#REF!</f>
        <v>#REF!</v>
      </c>
    </row>
    <row r="64" spans="3:8" x14ac:dyDescent="0.2">
      <c r="C64" s="13" t="s">
        <v>52</v>
      </c>
      <c r="D64" s="7" t="e">
        <f>D68-D63</f>
        <v>#REF!</v>
      </c>
      <c r="E64" s="7" t="e">
        <f t="shared" ref="E64:H64" si="16">E68-E63</f>
        <v>#REF!</v>
      </c>
      <c r="F64" s="7" t="e">
        <f t="shared" si="16"/>
        <v>#REF!</v>
      </c>
      <c r="G64" s="7" t="e">
        <f t="shared" si="16"/>
        <v>#REF!</v>
      </c>
      <c r="H64" s="7" t="e">
        <f t="shared" si="16"/>
        <v>#REF!</v>
      </c>
    </row>
    <row r="65" spans="3:8" x14ac:dyDescent="0.2">
      <c r="C65" s="13" t="s">
        <v>24</v>
      </c>
      <c r="D65" s="7" t="e">
        <f>#REF!</f>
        <v>#REF!</v>
      </c>
      <c r="E65" s="7" t="e">
        <f>#REF!</f>
        <v>#REF!</v>
      </c>
      <c r="F65" s="7" t="e">
        <f>#REF!</f>
        <v>#REF!</v>
      </c>
      <c r="G65" s="7" t="e">
        <f>#REF!</f>
        <v>#REF!</v>
      </c>
      <c r="H65" s="7" t="e">
        <f>#REF!</f>
        <v>#REF!</v>
      </c>
    </row>
    <row r="66" spans="3:8" x14ac:dyDescent="0.2">
      <c r="C66" s="13" t="s">
        <v>23</v>
      </c>
      <c r="D66" s="7" t="e">
        <f>#REF!</f>
        <v>#REF!</v>
      </c>
      <c r="E66" s="7" t="e">
        <f>#REF!</f>
        <v>#REF!</v>
      </c>
      <c r="F66" s="7" t="e">
        <f>#REF!</f>
        <v>#REF!</v>
      </c>
      <c r="G66" s="7" t="e">
        <f>#REF!</f>
        <v>#REF!</v>
      </c>
      <c r="H66" s="7" t="e">
        <f>#REF!</f>
        <v>#REF!</v>
      </c>
    </row>
    <row r="67" spans="3:8" x14ac:dyDescent="0.2">
      <c r="C67" s="13" t="s">
        <v>53</v>
      </c>
      <c r="D67" s="7" t="e">
        <f>D68-D66-D65</f>
        <v>#REF!</v>
      </c>
      <c r="E67" s="7" t="e">
        <f t="shared" ref="E67:H67" si="17">E68-E66-E65</f>
        <v>#REF!</v>
      </c>
      <c r="F67" s="7" t="e">
        <f t="shared" si="17"/>
        <v>#REF!</v>
      </c>
      <c r="G67" s="7" t="e">
        <f t="shared" si="17"/>
        <v>#REF!</v>
      </c>
      <c r="H67" s="7" t="e">
        <f t="shared" si="17"/>
        <v>#REF!</v>
      </c>
    </row>
    <row r="68" spans="3:8" x14ac:dyDescent="0.2">
      <c r="C68" s="10" t="s">
        <v>45</v>
      </c>
      <c r="D68" s="7" t="e">
        <f>#REF!</f>
        <v>#REF!</v>
      </c>
      <c r="E68" s="7" t="e">
        <f>#REF!</f>
        <v>#REF!</v>
      </c>
      <c r="F68" s="7" t="e">
        <f>#REF!</f>
        <v>#REF!</v>
      </c>
      <c r="G68" s="7" t="e">
        <f>#REF!</f>
        <v>#REF!</v>
      </c>
      <c r="H68" s="7" t="e">
        <f>#REF!</f>
        <v>#REF!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workbookViewId="0">
      <selection activeCell="G2" sqref="G2"/>
    </sheetView>
  </sheetViews>
  <sheetFormatPr baseColWidth="10" defaultRowHeight="12.75" x14ac:dyDescent="0.2"/>
  <cols>
    <col min="1" max="1" width="4.28515625" customWidth="1"/>
    <col min="2" max="2" width="7.28515625" customWidth="1"/>
    <col min="4" max="4" width="5.85546875" customWidth="1"/>
    <col min="5" max="5" width="6.85546875" customWidth="1"/>
    <col min="8" max="8" width="19.85546875" customWidth="1"/>
    <col min="9" max="9" width="7.42578125" customWidth="1"/>
  </cols>
  <sheetData>
    <row r="1" spans="1:17" x14ac:dyDescent="0.2">
      <c r="A1" t="s">
        <v>0</v>
      </c>
      <c r="D1" t="s">
        <v>185</v>
      </c>
      <c r="H1" t="s">
        <v>41</v>
      </c>
      <c r="I1" t="s">
        <v>102</v>
      </c>
      <c r="J1" t="s">
        <v>198</v>
      </c>
    </row>
    <row r="2" spans="1:17" x14ac:dyDescent="0.2">
      <c r="A2">
        <f>Stammdaten!E9</f>
        <v>2019</v>
      </c>
      <c r="D2" t="s">
        <v>186</v>
      </c>
      <c r="G2" s="7">
        <f>MOD((N2-Stammdaten!$E$11),12)+1</f>
        <v>1</v>
      </c>
      <c r="H2" s="9" t="str">
        <f>VLOOKUP(N2,$O$2:$Q$13,2,0)</f>
        <v>Jan</v>
      </c>
      <c r="I2" t="str">
        <f>VLOOKUP(N2,$O$2:$Q$13,3,0)</f>
        <v>Januar</v>
      </c>
      <c r="J2">
        <v>1</v>
      </c>
      <c r="N2">
        <v>1</v>
      </c>
      <c r="O2" s="7">
        <f>MOD((N2-Stammdaten!$E$11),12)+1</f>
        <v>1</v>
      </c>
      <c r="P2" s="9" t="s">
        <v>187</v>
      </c>
      <c r="Q2" t="s">
        <v>67</v>
      </c>
    </row>
    <row r="3" spans="1:17" x14ac:dyDescent="0.2">
      <c r="A3">
        <f>A2+1</f>
        <v>2020</v>
      </c>
      <c r="G3" s="7">
        <f>MOD((N3-Stammdaten!$E$11),12)+1</f>
        <v>2</v>
      </c>
      <c r="H3" s="9" t="str">
        <f t="shared" ref="H3:H13" si="0">VLOOKUP(N3,$O$2:$Q$13,2,0)</f>
        <v>Feb</v>
      </c>
      <c r="I3" t="str">
        <f t="shared" ref="I3:I13" si="1">VLOOKUP(N3,$O$2:$Q$13,3,0)</f>
        <v>Februar</v>
      </c>
      <c r="J3">
        <v>2</v>
      </c>
      <c r="N3">
        <v>2</v>
      </c>
      <c r="O3" s="7">
        <f>MOD((N3-Stammdaten!$E$11),12)+1</f>
        <v>2</v>
      </c>
      <c r="P3" s="9" t="s">
        <v>188</v>
      </c>
      <c r="Q3" t="s">
        <v>68</v>
      </c>
    </row>
    <row r="4" spans="1:17" x14ac:dyDescent="0.2">
      <c r="A4">
        <f>A3+1</f>
        <v>2021</v>
      </c>
      <c r="G4" s="7">
        <f>MOD((N4-Stammdaten!$E$11),12)+1</f>
        <v>3</v>
      </c>
      <c r="H4" s="9" t="str">
        <f t="shared" si="0"/>
        <v>Mär</v>
      </c>
      <c r="I4" t="str">
        <f t="shared" si="1"/>
        <v>März</v>
      </c>
      <c r="J4">
        <v>3</v>
      </c>
      <c r="N4">
        <v>3</v>
      </c>
      <c r="O4" s="7">
        <f>MOD((N4-Stammdaten!$E$11),12)+1</f>
        <v>3</v>
      </c>
      <c r="P4" s="9" t="s">
        <v>189</v>
      </c>
      <c r="Q4" t="s">
        <v>69</v>
      </c>
    </row>
    <row r="5" spans="1:17" x14ac:dyDescent="0.2">
      <c r="A5">
        <f>A4+1</f>
        <v>2022</v>
      </c>
      <c r="G5" s="7">
        <f>MOD((N5-Stammdaten!$E$11),12)+1</f>
        <v>4</v>
      </c>
      <c r="H5" s="9" t="str">
        <f t="shared" si="0"/>
        <v>Apr</v>
      </c>
      <c r="I5" t="str">
        <f t="shared" si="1"/>
        <v>April</v>
      </c>
      <c r="J5">
        <v>4</v>
      </c>
      <c r="N5">
        <v>4</v>
      </c>
      <c r="O5" s="7">
        <f>MOD((N5-Stammdaten!$E$11),12)+1</f>
        <v>4</v>
      </c>
      <c r="P5" s="9" t="s">
        <v>190</v>
      </c>
      <c r="Q5" t="s">
        <v>70</v>
      </c>
    </row>
    <row r="6" spans="1:17" x14ac:dyDescent="0.2">
      <c r="A6">
        <f>A5+1</f>
        <v>2023</v>
      </c>
      <c r="G6" s="7">
        <f>MOD((N6-Stammdaten!$E$11),12)+1</f>
        <v>5</v>
      </c>
      <c r="H6" s="9" t="str">
        <f t="shared" si="0"/>
        <v>Mai</v>
      </c>
      <c r="I6" t="str">
        <f t="shared" si="1"/>
        <v>Mai</v>
      </c>
      <c r="J6">
        <v>5</v>
      </c>
      <c r="N6">
        <v>5</v>
      </c>
      <c r="O6" s="7">
        <f>MOD((N6-Stammdaten!$E$11),12)+1</f>
        <v>5</v>
      </c>
      <c r="P6" s="9" t="s">
        <v>71</v>
      </c>
      <c r="Q6" t="s">
        <v>71</v>
      </c>
    </row>
    <row r="7" spans="1:17" x14ac:dyDescent="0.2">
      <c r="G7" s="7">
        <f>MOD((N7-Stammdaten!$E$11),12)+1</f>
        <v>6</v>
      </c>
      <c r="H7" s="9" t="str">
        <f t="shared" si="0"/>
        <v>Jun</v>
      </c>
      <c r="I7" t="str">
        <f t="shared" si="1"/>
        <v>Juni</v>
      </c>
      <c r="J7">
        <v>6</v>
      </c>
      <c r="N7">
        <v>6</v>
      </c>
      <c r="O7" s="7">
        <f>MOD((N7-Stammdaten!$E$11),12)+1</f>
        <v>6</v>
      </c>
      <c r="P7" s="9" t="s">
        <v>191</v>
      </c>
      <c r="Q7" t="s">
        <v>72</v>
      </c>
    </row>
    <row r="8" spans="1:17" x14ac:dyDescent="0.2">
      <c r="G8" s="7">
        <f>MOD((N8-Stammdaten!$E$11),12)+1</f>
        <v>7</v>
      </c>
      <c r="H8" s="9" t="str">
        <f t="shared" si="0"/>
        <v>Jul</v>
      </c>
      <c r="I8" t="str">
        <f t="shared" si="1"/>
        <v>Juli</v>
      </c>
      <c r="J8">
        <v>7</v>
      </c>
      <c r="N8">
        <v>7</v>
      </c>
      <c r="O8" s="7">
        <f>MOD((N8-Stammdaten!$E$11),12)+1</f>
        <v>7</v>
      </c>
      <c r="P8" s="9" t="s">
        <v>192</v>
      </c>
      <c r="Q8" t="s">
        <v>73</v>
      </c>
    </row>
    <row r="9" spans="1:17" x14ac:dyDescent="0.2">
      <c r="A9" s="8" t="s">
        <v>0</v>
      </c>
      <c r="B9" s="9">
        <v>2016</v>
      </c>
      <c r="D9" s="8" t="s">
        <v>185</v>
      </c>
      <c r="E9" t="s">
        <v>186</v>
      </c>
      <c r="G9" s="7">
        <f>MOD((N9-Stammdaten!$E$11),12)+1</f>
        <v>8</v>
      </c>
      <c r="H9" s="9" t="str">
        <f t="shared" si="0"/>
        <v>Aug</v>
      </c>
      <c r="I9" t="str">
        <f t="shared" si="1"/>
        <v>August</v>
      </c>
      <c r="J9">
        <v>8</v>
      </c>
      <c r="N9">
        <v>8</v>
      </c>
      <c r="O9" s="7">
        <f>MOD((N9-Stammdaten!$E$11),12)+1</f>
        <v>8</v>
      </c>
      <c r="P9" s="9" t="s">
        <v>193</v>
      </c>
      <c r="Q9" t="s">
        <v>74</v>
      </c>
    </row>
    <row r="10" spans="1:17" x14ac:dyDescent="0.2">
      <c r="G10" s="7">
        <f>MOD((N10-Stammdaten!$E$11),12)+1</f>
        <v>9</v>
      </c>
      <c r="H10" s="9" t="str">
        <f t="shared" si="0"/>
        <v>Sep</v>
      </c>
      <c r="I10" t="str">
        <f t="shared" si="1"/>
        <v>September</v>
      </c>
      <c r="J10">
        <v>9</v>
      </c>
      <c r="N10">
        <v>9</v>
      </c>
      <c r="O10" s="7">
        <f>MOD((N10-Stammdaten!$E$11),12)+1</f>
        <v>9</v>
      </c>
      <c r="P10" s="9" t="s">
        <v>194</v>
      </c>
      <c r="Q10" t="s">
        <v>75</v>
      </c>
    </row>
    <row r="11" spans="1:17" x14ac:dyDescent="0.2">
      <c r="G11" s="7">
        <f>MOD((N11-Stammdaten!$E$11),12)+1</f>
        <v>10</v>
      </c>
      <c r="H11" s="9" t="str">
        <f t="shared" si="0"/>
        <v>Okt</v>
      </c>
      <c r="I11" t="str">
        <f t="shared" si="1"/>
        <v>Oktober</v>
      </c>
      <c r="J11">
        <v>10</v>
      </c>
      <c r="N11">
        <v>10</v>
      </c>
      <c r="O11" s="7">
        <f>MOD((N11-Stammdaten!$E$11),12)+1</f>
        <v>10</v>
      </c>
      <c r="P11" s="9" t="s">
        <v>195</v>
      </c>
      <c r="Q11" t="s">
        <v>76</v>
      </c>
    </row>
    <row r="12" spans="1:17" x14ac:dyDescent="0.2">
      <c r="G12" s="7">
        <f>MOD((N12-Stammdaten!$E$11),12)+1</f>
        <v>11</v>
      </c>
      <c r="H12" s="9" t="str">
        <f t="shared" si="0"/>
        <v>Nov</v>
      </c>
      <c r="I12" t="str">
        <f t="shared" si="1"/>
        <v>November</v>
      </c>
      <c r="J12">
        <v>11</v>
      </c>
      <c r="N12">
        <v>11</v>
      </c>
      <c r="O12" s="7">
        <f>MOD((N12-Stammdaten!$E$11),12)+1</f>
        <v>11</v>
      </c>
      <c r="P12" s="9" t="s">
        <v>196</v>
      </c>
      <c r="Q12" t="s">
        <v>77</v>
      </c>
    </row>
    <row r="13" spans="1:17" x14ac:dyDescent="0.2">
      <c r="G13" s="7">
        <f>MOD((N13-Stammdaten!$E$11),12)+1</f>
        <v>12</v>
      </c>
      <c r="H13" s="9" t="str">
        <f t="shared" si="0"/>
        <v>Dez</v>
      </c>
      <c r="I13" t="str">
        <f t="shared" si="1"/>
        <v>Dezember</v>
      </c>
      <c r="J13">
        <v>12</v>
      </c>
      <c r="N13">
        <v>12</v>
      </c>
      <c r="O13" s="7">
        <f>MOD((N13-Stammdaten!$E$11),12)+1</f>
        <v>12</v>
      </c>
      <c r="P13" s="9" t="s">
        <v>197</v>
      </c>
      <c r="Q13" t="s">
        <v>78</v>
      </c>
    </row>
    <row r="17" spans="8:9" x14ac:dyDescent="0.2">
      <c r="H17" s="8" t="s">
        <v>41</v>
      </c>
      <c r="I17" t="s">
        <v>34</v>
      </c>
    </row>
    <row r="19" spans="8:9" x14ac:dyDescent="0.2">
      <c r="H19" s="8" t="s">
        <v>102</v>
      </c>
      <c r="I19" s="8" t="s">
        <v>198</v>
      </c>
    </row>
    <row r="20" spans="8:9" x14ac:dyDescent="0.2">
      <c r="H20" t="s">
        <v>67</v>
      </c>
      <c r="I20">
        <v>1</v>
      </c>
    </row>
    <row r="22" spans="8:9" x14ac:dyDescent="0.2">
      <c r="H22" t="s">
        <v>68</v>
      </c>
      <c r="I22">
        <v>2</v>
      </c>
    </row>
    <row r="24" spans="8:9" x14ac:dyDescent="0.2">
      <c r="H24" t="s">
        <v>69</v>
      </c>
      <c r="I24">
        <v>3</v>
      </c>
    </row>
    <row r="26" spans="8:9" x14ac:dyDescent="0.2">
      <c r="H26" t="s">
        <v>70</v>
      </c>
      <c r="I26">
        <v>4</v>
      </c>
    </row>
    <row r="28" spans="8:9" x14ac:dyDescent="0.2">
      <c r="H28" t="s">
        <v>71</v>
      </c>
      <c r="I28">
        <v>5</v>
      </c>
    </row>
    <row r="30" spans="8:9" x14ac:dyDescent="0.2">
      <c r="H30" t="s">
        <v>72</v>
      </c>
      <c r="I30">
        <v>6</v>
      </c>
    </row>
    <row r="32" spans="8:9" x14ac:dyDescent="0.2">
      <c r="H32" t="s">
        <v>73</v>
      </c>
      <c r="I32">
        <v>7</v>
      </c>
    </row>
    <row r="34" spans="8:9" x14ac:dyDescent="0.2">
      <c r="H34" t="s">
        <v>74</v>
      </c>
      <c r="I34">
        <v>8</v>
      </c>
    </row>
    <row r="36" spans="8:9" x14ac:dyDescent="0.2">
      <c r="H36" t="s">
        <v>75</v>
      </c>
      <c r="I36">
        <v>9</v>
      </c>
    </row>
    <row r="38" spans="8:9" x14ac:dyDescent="0.2">
      <c r="H38" t="s">
        <v>76</v>
      </c>
      <c r="I38">
        <v>10</v>
      </c>
    </row>
    <row r="40" spans="8:9" x14ac:dyDescent="0.2">
      <c r="H40" t="s">
        <v>77</v>
      </c>
      <c r="I40">
        <v>11</v>
      </c>
    </row>
    <row r="42" spans="8:9" x14ac:dyDescent="0.2">
      <c r="H42" t="s">
        <v>78</v>
      </c>
      <c r="I42">
        <v>12</v>
      </c>
    </row>
    <row r="98" spans="8:9" x14ac:dyDescent="0.2">
      <c r="H98" s="17"/>
      <c r="I98" s="17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U91"/>
  <sheetViews>
    <sheetView showGridLines="0" showRowColHeaders="0" workbookViewId="0">
      <pane xSplit="6" ySplit="8" topLeftCell="G9" activePane="bottomRight" state="frozen"/>
      <selection activeCell="U65" sqref="U65"/>
      <selection pane="topRight" activeCell="U65" sqref="U65"/>
      <selection pane="bottomLeft" activeCell="U65" sqref="U65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140625" customWidth="1"/>
    <col min="5" max="5" width="4.5703125" customWidth="1"/>
    <col min="6" max="6" width="2.140625" customWidth="1"/>
    <col min="7" max="7" width="8.7109375" style="22" customWidth="1"/>
    <col min="8" max="19" width="8.7109375" customWidth="1"/>
    <col min="20" max="20" width="2.140625" customWidth="1"/>
    <col min="21" max="33" width="8.7109375" customWidth="1"/>
  </cols>
  <sheetData>
    <row r="3" spans="2:73" ht="28.5" customHeight="1" x14ac:dyDescent="0.2"/>
    <row r="4" spans="2:73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</row>
    <row r="5" spans="2:73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73" x14ac:dyDescent="0.2">
      <c r="C6" s="4"/>
      <c r="D6" s="3"/>
      <c r="E6" s="3"/>
      <c r="F6" s="3"/>
    </row>
    <row r="7" spans="2:73" x14ac:dyDescent="0.2">
      <c r="C7" s="77" t="str">
        <f>Stammdaten!E7</f>
        <v>Muster GmbH</v>
      </c>
      <c r="D7" s="16"/>
      <c r="E7" s="83" t="s">
        <v>150</v>
      </c>
      <c r="F7" s="16"/>
      <c r="G7" s="78">
        <f>IF(Stammdaten!E11=1,Stammdaten!E9,Stammdaten!E9&amp;" / "&amp;Stammdaten!E9+1)</f>
        <v>2019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16"/>
      <c r="U7" s="82">
        <f>IF(Stammdaten!E11=1,Stammdaten!E9+1,Stammdaten!E9+1&amp;" / "&amp;Stammdaten!E9+2)</f>
        <v>2020</v>
      </c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</row>
    <row r="8" spans="2:73" x14ac:dyDescent="0.2">
      <c r="C8" s="77"/>
      <c r="E8" s="84"/>
      <c r="G8" s="25" t="str">
        <f>Hilfsblatt!I2</f>
        <v>Januar</v>
      </c>
      <c r="H8" s="25" t="str">
        <f>Hilfsblatt!I3</f>
        <v>Februar</v>
      </c>
      <c r="I8" s="25" t="str">
        <f>Hilfsblatt!I4</f>
        <v>März</v>
      </c>
      <c r="J8" s="25" t="str">
        <f>Hilfsblatt!I5</f>
        <v>April</v>
      </c>
      <c r="K8" s="25" t="str">
        <f>Hilfsblatt!I6</f>
        <v>Mai</v>
      </c>
      <c r="L8" s="25" t="str">
        <f>Hilfsblatt!I7</f>
        <v>Juni</v>
      </c>
      <c r="M8" s="25" t="str">
        <f>Hilfsblatt!I8</f>
        <v>Juli</v>
      </c>
      <c r="N8" s="25" t="str">
        <f>Hilfsblatt!I9</f>
        <v>August</v>
      </c>
      <c r="O8" s="25" t="str">
        <f>Hilfsblatt!I10</f>
        <v>September</v>
      </c>
      <c r="P8" s="25" t="str">
        <f>Hilfsblatt!I11</f>
        <v>Oktober</v>
      </c>
      <c r="Q8" s="25" t="str">
        <f>Hilfsblatt!I12</f>
        <v>November</v>
      </c>
      <c r="R8" s="25" t="str">
        <f>Hilfsblatt!I13</f>
        <v>Dezember</v>
      </c>
      <c r="S8" s="26" t="s">
        <v>100</v>
      </c>
      <c r="T8" s="16"/>
      <c r="U8" s="25" t="str">
        <f>G8</f>
        <v>Januar</v>
      </c>
      <c r="V8" s="25" t="str">
        <f t="shared" ref="V8:AF8" si="0">H8</f>
        <v>Februar</v>
      </c>
      <c r="W8" s="25" t="str">
        <f t="shared" si="0"/>
        <v>März</v>
      </c>
      <c r="X8" s="25" t="str">
        <f t="shared" si="0"/>
        <v>April</v>
      </c>
      <c r="Y8" s="25" t="str">
        <f t="shared" si="0"/>
        <v>Mai</v>
      </c>
      <c r="Z8" s="25" t="str">
        <f t="shared" si="0"/>
        <v>Juni</v>
      </c>
      <c r="AA8" s="25" t="str">
        <f t="shared" si="0"/>
        <v>Juli</v>
      </c>
      <c r="AB8" s="25" t="str">
        <f t="shared" si="0"/>
        <v>August</v>
      </c>
      <c r="AC8" s="25" t="str">
        <f t="shared" si="0"/>
        <v>September</v>
      </c>
      <c r="AD8" s="25" t="str">
        <f t="shared" si="0"/>
        <v>Oktober</v>
      </c>
      <c r="AE8" s="25" t="str">
        <f t="shared" si="0"/>
        <v>November</v>
      </c>
      <c r="AF8" s="25" t="str">
        <f t="shared" si="0"/>
        <v>Dezember</v>
      </c>
      <c r="AG8" s="26" t="s">
        <v>100</v>
      </c>
    </row>
    <row r="9" spans="2:73" x14ac:dyDescent="0.2">
      <c r="U9" s="22"/>
    </row>
    <row r="10" spans="2:73" s="37" customFormat="1" x14ac:dyDescent="0.2">
      <c r="C10" s="31" t="s">
        <v>13</v>
      </c>
      <c r="E10" s="47">
        <v>0</v>
      </c>
      <c r="G10" s="28">
        <f>Umsatz!E10</f>
        <v>0</v>
      </c>
      <c r="H10" s="28">
        <f>Umsatz!F10</f>
        <v>0</v>
      </c>
      <c r="I10" s="28">
        <f>Umsatz!G10</f>
        <v>0</v>
      </c>
      <c r="J10" s="28">
        <f>Umsatz!H10</f>
        <v>0</v>
      </c>
      <c r="K10" s="28">
        <f>Umsatz!I10</f>
        <v>0</v>
      </c>
      <c r="L10" s="28">
        <f>Umsatz!J10</f>
        <v>0</v>
      </c>
      <c r="M10" s="28">
        <f>Umsatz!K10</f>
        <v>0</v>
      </c>
      <c r="N10" s="28">
        <f>Umsatz!L10</f>
        <v>0</v>
      </c>
      <c r="O10" s="28">
        <f>Umsatz!M10</f>
        <v>0</v>
      </c>
      <c r="P10" s="28">
        <f>Umsatz!N10</f>
        <v>0</v>
      </c>
      <c r="Q10" s="28">
        <f>Umsatz!O10</f>
        <v>0</v>
      </c>
      <c r="R10" s="28">
        <f>Umsatz!P10</f>
        <v>0</v>
      </c>
      <c r="S10" s="28">
        <f>SUM(G10:R10)</f>
        <v>0</v>
      </c>
      <c r="U10" s="28">
        <f>Umsatz!S10</f>
        <v>0</v>
      </c>
      <c r="V10" s="28">
        <f>Umsatz!T10</f>
        <v>0</v>
      </c>
      <c r="W10" s="28">
        <f>Umsatz!U10</f>
        <v>0</v>
      </c>
      <c r="X10" s="28">
        <f>Umsatz!V10</f>
        <v>0</v>
      </c>
      <c r="Y10" s="28">
        <f>Umsatz!W10</f>
        <v>0</v>
      </c>
      <c r="Z10" s="28">
        <f>Umsatz!X10</f>
        <v>0</v>
      </c>
      <c r="AA10" s="28">
        <f>Umsatz!Y10</f>
        <v>0</v>
      </c>
      <c r="AB10" s="28">
        <f>Umsatz!Z10</f>
        <v>0</v>
      </c>
      <c r="AC10" s="28">
        <f>Umsatz!AA10</f>
        <v>0</v>
      </c>
      <c r="AD10" s="28">
        <f>Umsatz!AB10</f>
        <v>0</v>
      </c>
      <c r="AE10" s="28">
        <f>Umsatz!AC10</f>
        <v>0</v>
      </c>
      <c r="AF10" s="28">
        <f>Umsatz!AD10</f>
        <v>0</v>
      </c>
      <c r="AG10" s="28">
        <f>SUM(U10:AF10)</f>
        <v>0</v>
      </c>
    </row>
    <row r="11" spans="2:73" x14ac:dyDescent="0.2">
      <c r="C11" s="30"/>
      <c r="S11" s="28"/>
      <c r="U11" s="22"/>
      <c r="AG11" s="28"/>
    </row>
    <row r="12" spans="2:73" s="37" customFormat="1" x14ac:dyDescent="0.2">
      <c r="C12" s="31" t="s">
        <v>14</v>
      </c>
      <c r="G12" s="28">
        <f>SUM(G13:G14)</f>
        <v>0</v>
      </c>
      <c r="H12" s="28">
        <f t="shared" ref="H12:R12" si="1">SUM(H13:H14)</f>
        <v>0</v>
      </c>
      <c r="I12" s="28">
        <f t="shared" si="1"/>
        <v>0</v>
      </c>
      <c r="J12" s="28">
        <f t="shared" si="1"/>
        <v>0</v>
      </c>
      <c r="K12" s="28">
        <f t="shared" si="1"/>
        <v>0</v>
      </c>
      <c r="L12" s="28">
        <f t="shared" si="1"/>
        <v>0</v>
      </c>
      <c r="M12" s="28">
        <f t="shared" si="1"/>
        <v>0</v>
      </c>
      <c r="N12" s="28">
        <f t="shared" si="1"/>
        <v>0</v>
      </c>
      <c r="O12" s="28">
        <f t="shared" si="1"/>
        <v>0</v>
      </c>
      <c r="P12" s="28">
        <f t="shared" si="1"/>
        <v>0</v>
      </c>
      <c r="Q12" s="28">
        <f t="shared" si="1"/>
        <v>0</v>
      </c>
      <c r="R12" s="28">
        <f t="shared" si="1"/>
        <v>0</v>
      </c>
      <c r="S12" s="28">
        <f>SUM(G12:R12)</f>
        <v>0</v>
      </c>
      <c r="U12" s="28">
        <f>SUM(U13:U14)</f>
        <v>0</v>
      </c>
      <c r="V12" s="28">
        <f t="shared" ref="V12:AF12" si="2">SUM(V13:V14)</f>
        <v>0</v>
      </c>
      <c r="W12" s="28">
        <f t="shared" si="2"/>
        <v>0</v>
      </c>
      <c r="X12" s="28">
        <f t="shared" si="2"/>
        <v>0</v>
      </c>
      <c r="Y12" s="28">
        <f t="shared" si="2"/>
        <v>0</v>
      </c>
      <c r="Z12" s="28">
        <f t="shared" si="2"/>
        <v>0</v>
      </c>
      <c r="AA12" s="28">
        <f t="shared" si="2"/>
        <v>0</v>
      </c>
      <c r="AB12" s="28">
        <f t="shared" si="2"/>
        <v>0</v>
      </c>
      <c r="AC12" s="28">
        <f t="shared" si="2"/>
        <v>0</v>
      </c>
      <c r="AD12" s="28">
        <f t="shared" si="2"/>
        <v>0</v>
      </c>
      <c r="AE12" s="28">
        <f t="shared" si="2"/>
        <v>0</v>
      </c>
      <c r="AF12" s="28">
        <f t="shared" si="2"/>
        <v>0</v>
      </c>
      <c r="AG12" s="28">
        <f>SUM(U12:AF12)</f>
        <v>0</v>
      </c>
    </row>
    <row r="13" spans="2:73" x14ac:dyDescent="0.2">
      <c r="C13" s="36" t="s">
        <v>128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28">
        <f t="shared" ref="S13:S14" si="3">SUM(G13:R13)</f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3">
        <v>0</v>
      </c>
      <c r="AF13" s="43">
        <v>0</v>
      </c>
      <c r="AG13" s="28">
        <f t="shared" ref="AG13:AG14" si="4">SUM(U13:AF13)</f>
        <v>0</v>
      </c>
    </row>
    <row r="14" spans="2:73" x14ac:dyDescent="0.2">
      <c r="C14" s="36" t="s">
        <v>9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28">
        <f t="shared" si="3"/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3">
        <v>0</v>
      </c>
      <c r="AF14" s="43">
        <v>0</v>
      </c>
      <c r="AG14" s="28">
        <f t="shared" si="4"/>
        <v>0</v>
      </c>
    </row>
    <row r="15" spans="2:73" x14ac:dyDescent="0.2">
      <c r="C15" s="30"/>
      <c r="S15" s="28"/>
      <c r="U15" s="22"/>
      <c r="AG15" s="28"/>
    </row>
    <row r="16" spans="2:73" x14ac:dyDescent="0.2">
      <c r="C16" s="31" t="s">
        <v>15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28">
        <f t="shared" ref="S16" si="5">SUM(G16:R16)</f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3">
        <v>0</v>
      </c>
      <c r="AF16" s="43">
        <v>0</v>
      </c>
      <c r="AG16" s="28">
        <f t="shared" ref="AG16" si="6">SUM(U16:AF16)</f>
        <v>0</v>
      </c>
    </row>
    <row r="17" spans="3:33" x14ac:dyDescent="0.2">
      <c r="C17" s="30"/>
      <c r="S17" s="28"/>
      <c r="U17" s="22"/>
      <c r="AG17" s="28"/>
    </row>
    <row r="18" spans="3:33" x14ac:dyDescent="0.2">
      <c r="C18" s="31" t="s">
        <v>260</v>
      </c>
      <c r="D18" s="37"/>
      <c r="E18" s="37"/>
      <c r="F18" s="37"/>
      <c r="G18" s="28">
        <f>SUM(G19:G20)</f>
        <v>0</v>
      </c>
      <c r="H18" s="28">
        <f t="shared" ref="H18:R18" si="7">SUM(H19:H20)</f>
        <v>0</v>
      </c>
      <c r="I18" s="28">
        <f t="shared" si="7"/>
        <v>0</v>
      </c>
      <c r="J18" s="28">
        <f t="shared" si="7"/>
        <v>0</v>
      </c>
      <c r="K18" s="28">
        <f t="shared" si="7"/>
        <v>0</v>
      </c>
      <c r="L18" s="28">
        <f t="shared" si="7"/>
        <v>0</v>
      </c>
      <c r="M18" s="28">
        <f t="shared" si="7"/>
        <v>0</v>
      </c>
      <c r="N18" s="28">
        <f t="shared" si="7"/>
        <v>0</v>
      </c>
      <c r="O18" s="28">
        <f t="shared" si="7"/>
        <v>0</v>
      </c>
      <c r="P18" s="28">
        <f t="shared" si="7"/>
        <v>0</v>
      </c>
      <c r="Q18" s="28">
        <f t="shared" si="7"/>
        <v>0</v>
      </c>
      <c r="R18" s="28">
        <f t="shared" si="7"/>
        <v>0</v>
      </c>
      <c r="S18" s="28">
        <f>SUM(G18:R18)</f>
        <v>0</v>
      </c>
      <c r="T18" s="37"/>
      <c r="U18" s="28">
        <f>SUM(U19:U20)</f>
        <v>0</v>
      </c>
      <c r="V18" s="28">
        <f t="shared" ref="V18:AF18" si="8">SUM(V19:V20)</f>
        <v>0</v>
      </c>
      <c r="W18" s="28">
        <f t="shared" si="8"/>
        <v>0</v>
      </c>
      <c r="X18" s="28">
        <f t="shared" si="8"/>
        <v>0</v>
      </c>
      <c r="Y18" s="28">
        <f t="shared" si="8"/>
        <v>0</v>
      </c>
      <c r="Z18" s="28">
        <f t="shared" si="8"/>
        <v>0</v>
      </c>
      <c r="AA18" s="28">
        <f t="shared" si="8"/>
        <v>0</v>
      </c>
      <c r="AB18" s="28">
        <f t="shared" si="8"/>
        <v>0</v>
      </c>
      <c r="AC18" s="28">
        <f t="shared" si="8"/>
        <v>0</v>
      </c>
      <c r="AD18" s="28">
        <f t="shared" si="8"/>
        <v>0</v>
      </c>
      <c r="AE18" s="28">
        <f t="shared" si="8"/>
        <v>0</v>
      </c>
      <c r="AF18" s="28">
        <f t="shared" si="8"/>
        <v>0</v>
      </c>
      <c r="AG18" s="28">
        <f>SUM(U18:AF18)</f>
        <v>0</v>
      </c>
    </row>
    <row r="19" spans="3:33" x14ac:dyDescent="0.2">
      <c r="C19" s="30" t="s">
        <v>16</v>
      </c>
      <c r="E19" s="37"/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28">
        <f>SUM(G19:R19)</f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28">
        <f>SUM(U19:AF19)</f>
        <v>0</v>
      </c>
    </row>
    <row r="20" spans="3:33" x14ac:dyDescent="0.2">
      <c r="C20" s="30" t="s">
        <v>17</v>
      </c>
      <c r="E20" s="47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28">
        <f>SUM(G20:R20)</f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28">
        <f>SUM(U20:AF20)</f>
        <v>0</v>
      </c>
    </row>
    <row r="21" spans="3:33" x14ac:dyDescent="0.2">
      <c r="C21" s="30"/>
      <c r="S21" s="28"/>
      <c r="U21" s="22"/>
      <c r="AG21" s="28"/>
    </row>
    <row r="22" spans="3:33" x14ac:dyDescent="0.2">
      <c r="C22" s="31" t="s">
        <v>266</v>
      </c>
      <c r="D22" s="37"/>
      <c r="E22" s="37"/>
      <c r="F22" s="37"/>
      <c r="G22" s="28">
        <f>G10+G12+G16-G18</f>
        <v>0</v>
      </c>
      <c r="H22" s="28">
        <f t="shared" ref="H22:AG22" si="9">H10+H12+H16-H18</f>
        <v>0</v>
      </c>
      <c r="I22" s="28">
        <f t="shared" si="9"/>
        <v>0</v>
      </c>
      <c r="J22" s="28">
        <f t="shared" si="9"/>
        <v>0</v>
      </c>
      <c r="K22" s="28">
        <f t="shared" si="9"/>
        <v>0</v>
      </c>
      <c r="L22" s="28">
        <f t="shared" si="9"/>
        <v>0</v>
      </c>
      <c r="M22" s="28">
        <f t="shared" si="9"/>
        <v>0</v>
      </c>
      <c r="N22" s="28">
        <f t="shared" si="9"/>
        <v>0</v>
      </c>
      <c r="O22" s="28">
        <f t="shared" si="9"/>
        <v>0</v>
      </c>
      <c r="P22" s="28">
        <f t="shared" si="9"/>
        <v>0</v>
      </c>
      <c r="Q22" s="28">
        <f t="shared" si="9"/>
        <v>0</v>
      </c>
      <c r="R22" s="28">
        <f t="shared" si="9"/>
        <v>0</v>
      </c>
      <c r="S22" s="28">
        <f t="shared" si="9"/>
        <v>0</v>
      </c>
      <c r="T22" s="28"/>
      <c r="U22" s="28">
        <f t="shared" si="9"/>
        <v>0</v>
      </c>
      <c r="V22" s="28">
        <f t="shared" si="9"/>
        <v>0</v>
      </c>
      <c r="W22" s="28">
        <f t="shared" si="9"/>
        <v>0</v>
      </c>
      <c r="X22" s="28">
        <f t="shared" si="9"/>
        <v>0</v>
      </c>
      <c r="Y22" s="28">
        <f t="shared" si="9"/>
        <v>0</v>
      </c>
      <c r="Z22" s="28">
        <f t="shared" si="9"/>
        <v>0</v>
      </c>
      <c r="AA22" s="28">
        <f t="shared" si="9"/>
        <v>0</v>
      </c>
      <c r="AB22" s="28">
        <f t="shared" si="9"/>
        <v>0</v>
      </c>
      <c r="AC22" s="28">
        <f t="shared" si="9"/>
        <v>0</v>
      </c>
      <c r="AD22" s="28">
        <f t="shared" si="9"/>
        <v>0</v>
      </c>
      <c r="AE22" s="28">
        <f t="shared" si="9"/>
        <v>0</v>
      </c>
      <c r="AF22" s="28">
        <f t="shared" si="9"/>
        <v>0</v>
      </c>
      <c r="AG22" s="28">
        <f t="shared" si="9"/>
        <v>0</v>
      </c>
    </row>
    <row r="23" spans="3:33" x14ac:dyDescent="0.2">
      <c r="C23" s="30"/>
      <c r="S23" s="28"/>
      <c r="U23" s="22"/>
      <c r="AG23" s="28"/>
    </row>
    <row r="24" spans="3:33" s="37" customFormat="1" x14ac:dyDescent="0.2">
      <c r="C24" s="31" t="s">
        <v>267</v>
      </c>
      <c r="G24" s="28">
        <f>SUM(G25:G30)</f>
        <v>0</v>
      </c>
      <c r="H24" s="28">
        <f t="shared" ref="H24:R24" si="10">SUM(H25:H30)</f>
        <v>0</v>
      </c>
      <c r="I24" s="28">
        <f t="shared" si="10"/>
        <v>0</v>
      </c>
      <c r="J24" s="28">
        <f t="shared" si="10"/>
        <v>0</v>
      </c>
      <c r="K24" s="28">
        <f t="shared" si="10"/>
        <v>0</v>
      </c>
      <c r="L24" s="28">
        <f t="shared" si="10"/>
        <v>0</v>
      </c>
      <c r="M24" s="28">
        <f t="shared" si="10"/>
        <v>0</v>
      </c>
      <c r="N24" s="28">
        <f t="shared" si="10"/>
        <v>0</v>
      </c>
      <c r="O24" s="28">
        <f t="shared" si="10"/>
        <v>0</v>
      </c>
      <c r="P24" s="28">
        <f t="shared" si="10"/>
        <v>0</v>
      </c>
      <c r="Q24" s="28">
        <f t="shared" si="10"/>
        <v>0</v>
      </c>
      <c r="R24" s="28">
        <f t="shared" si="10"/>
        <v>0</v>
      </c>
      <c r="S24" s="28">
        <f>SUM(G24:R24)</f>
        <v>0</v>
      </c>
      <c r="U24" s="28">
        <f>SUM(U25:U30)</f>
        <v>0</v>
      </c>
      <c r="V24" s="28">
        <f t="shared" ref="V24:AF24" si="11">SUM(V25:V30)</f>
        <v>0</v>
      </c>
      <c r="W24" s="28">
        <f t="shared" si="11"/>
        <v>0</v>
      </c>
      <c r="X24" s="28">
        <f t="shared" si="11"/>
        <v>0</v>
      </c>
      <c r="Y24" s="28">
        <f t="shared" si="11"/>
        <v>0</v>
      </c>
      <c r="Z24" s="28">
        <f t="shared" si="11"/>
        <v>0</v>
      </c>
      <c r="AA24" s="28">
        <f t="shared" si="11"/>
        <v>0</v>
      </c>
      <c r="AB24" s="28">
        <f t="shared" si="11"/>
        <v>0</v>
      </c>
      <c r="AC24" s="28">
        <f t="shared" si="11"/>
        <v>0</v>
      </c>
      <c r="AD24" s="28">
        <f t="shared" si="11"/>
        <v>0</v>
      </c>
      <c r="AE24" s="28">
        <f t="shared" si="11"/>
        <v>0</v>
      </c>
      <c r="AF24" s="28">
        <f t="shared" si="11"/>
        <v>0</v>
      </c>
      <c r="AG24" s="28">
        <f>SUM(U24:AF24)</f>
        <v>0</v>
      </c>
    </row>
    <row r="25" spans="3:33" x14ac:dyDescent="0.2">
      <c r="C25" s="36" t="s">
        <v>54</v>
      </c>
      <c r="E25" s="47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28">
        <f t="shared" ref="S25:S30" si="12">SUM(G25:R25)</f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28">
        <f t="shared" ref="AG25:AG30" si="13">SUM(U25:AF25)</f>
        <v>0</v>
      </c>
    </row>
    <row r="26" spans="3:33" x14ac:dyDescent="0.2">
      <c r="C26" s="36" t="s">
        <v>55</v>
      </c>
      <c r="E26" s="47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28">
        <f t="shared" si="12"/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28">
        <f t="shared" si="13"/>
        <v>0</v>
      </c>
    </row>
    <row r="27" spans="3:33" x14ac:dyDescent="0.2">
      <c r="C27" s="36" t="s">
        <v>10</v>
      </c>
      <c r="E27" s="47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28">
        <f t="shared" si="12"/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28">
        <f t="shared" si="13"/>
        <v>0</v>
      </c>
    </row>
    <row r="28" spans="3:33" x14ac:dyDescent="0.2">
      <c r="C28" s="36" t="s">
        <v>129</v>
      </c>
      <c r="E28" s="47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28">
        <f t="shared" si="12"/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28">
        <f t="shared" si="13"/>
        <v>0</v>
      </c>
    </row>
    <row r="29" spans="3:33" x14ac:dyDescent="0.2">
      <c r="C29" s="36" t="s">
        <v>130</v>
      </c>
      <c r="E29" s="47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28">
        <f t="shared" si="12"/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28">
        <f t="shared" si="13"/>
        <v>0</v>
      </c>
    </row>
    <row r="30" spans="3:33" x14ac:dyDescent="0.2">
      <c r="C30" s="36" t="s">
        <v>131</v>
      </c>
      <c r="E30" s="47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28">
        <f t="shared" si="12"/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28">
        <f t="shared" si="13"/>
        <v>0</v>
      </c>
    </row>
    <row r="31" spans="3:33" x14ac:dyDescent="0.2">
      <c r="C31" s="30"/>
      <c r="S31" s="28"/>
      <c r="U31" s="22"/>
      <c r="AG31" s="28"/>
    </row>
    <row r="32" spans="3:33" s="37" customFormat="1" x14ac:dyDescent="0.2">
      <c r="C32" s="31" t="s">
        <v>268</v>
      </c>
      <c r="G32" s="28">
        <f t="shared" ref="G32:R32" si="14">G10+G12+G16+G24-G18</f>
        <v>0</v>
      </c>
      <c r="H32" s="28">
        <f t="shared" si="14"/>
        <v>0</v>
      </c>
      <c r="I32" s="28">
        <f t="shared" si="14"/>
        <v>0</v>
      </c>
      <c r="J32" s="28">
        <f t="shared" si="14"/>
        <v>0</v>
      </c>
      <c r="K32" s="28">
        <f t="shared" si="14"/>
        <v>0</v>
      </c>
      <c r="L32" s="28">
        <f t="shared" si="14"/>
        <v>0</v>
      </c>
      <c r="M32" s="28">
        <f t="shared" si="14"/>
        <v>0</v>
      </c>
      <c r="N32" s="28">
        <f t="shared" si="14"/>
        <v>0</v>
      </c>
      <c r="O32" s="28">
        <f t="shared" si="14"/>
        <v>0</v>
      </c>
      <c r="P32" s="28">
        <f t="shared" si="14"/>
        <v>0</v>
      </c>
      <c r="Q32" s="28">
        <f t="shared" si="14"/>
        <v>0</v>
      </c>
      <c r="R32" s="28">
        <f t="shared" si="14"/>
        <v>0</v>
      </c>
      <c r="S32" s="28">
        <f>SUM(G32:R32)</f>
        <v>0</v>
      </c>
      <c r="U32" s="28">
        <f t="shared" ref="U32:AF32" si="15">U10+U12+U16+U24-U18</f>
        <v>0</v>
      </c>
      <c r="V32" s="28">
        <f t="shared" si="15"/>
        <v>0</v>
      </c>
      <c r="W32" s="28">
        <f t="shared" si="15"/>
        <v>0</v>
      </c>
      <c r="X32" s="28">
        <f t="shared" si="15"/>
        <v>0</v>
      </c>
      <c r="Y32" s="28">
        <f t="shared" si="15"/>
        <v>0</v>
      </c>
      <c r="Z32" s="28">
        <f t="shared" si="15"/>
        <v>0</v>
      </c>
      <c r="AA32" s="28">
        <f t="shared" si="15"/>
        <v>0</v>
      </c>
      <c r="AB32" s="28">
        <f t="shared" si="15"/>
        <v>0</v>
      </c>
      <c r="AC32" s="28">
        <f t="shared" si="15"/>
        <v>0</v>
      </c>
      <c r="AD32" s="28">
        <f t="shared" si="15"/>
        <v>0</v>
      </c>
      <c r="AE32" s="28">
        <f t="shared" si="15"/>
        <v>0</v>
      </c>
      <c r="AF32" s="28">
        <f t="shared" si="15"/>
        <v>0</v>
      </c>
      <c r="AG32" s="28">
        <f>SUM(U32:AF32)</f>
        <v>0</v>
      </c>
    </row>
    <row r="33" spans="3:33" x14ac:dyDescent="0.2">
      <c r="C33" s="30"/>
      <c r="S33" s="28"/>
      <c r="U33" s="22"/>
      <c r="AG33" s="28"/>
    </row>
    <row r="34" spans="3:33" s="37" customFormat="1" x14ac:dyDescent="0.2">
      <c r="C34" s="31" t="s">
        <v>269</v>
      </c>
      <c r="G34" s="28">
        <f>G35+G42</f>
        <v>0</v>
      </c>
      <c r="H34" s="28">
        <f t="shared" ref="H34:R34" si="16">H35+H42</f>
        <v>0</v>
      </c>
      <c r="I34" s="28">
        <f t="shared" si="16"/>
        <v>0</v>
      </c>
      <c r="J34" s="28">
        <f t="shared" si="16"/>
        <v>0</v>
      </c>
      <c r="K34" s="28">
        <f t="shared" si="16"/>
        <v>0</v>
      </c>
      <c r="L34" s="28">
        <f t="shared" si="16"/>
        <v>0</v>
      </c>
      <c r="M34" s="28">
        <f t="shared" si="16"/>
        <v>0</v>
      </c>
      <c r="N34" s="28">
        <f t="shared" si="16"/>
        <v>0</v>
      </c>
      <c r="O34" s="28">
        <f t="shared" si="16"/>
        <v>0</v>
      </c>
      <c r="P34" s="28">
        <f t="shared" si="16"/>
        <v>0</v>
      </c>
      <c r="Q34" s="28">
        <f t="shared" si="16"/>
        <v>0</v>
      </c>
      <c r="R34" s="28">
        <f t="shared" si="16"/>
        <v>0</v>
      </c>
      <c r="S34" s="28">
        <f>SUM(G34:R34)</f>
        <v>0</v>
      </c>
      <c r="U34" s="28">
        <f>U35+U42</f>
        <v>0</v>
      </c>
      <c r="V34" s="28">
        <f t="shared" ref="V34:AF34" si="17">V35+V42</f>
        <v>0</v>
      </c>
      <c r="W34" s="28">
        <f t="shared" si="17"/>
        <v>0</v>
      </c>
      <c r="X34" s="28">
        <f t="shared" si="17"/>
        <v>0</v>
      </c>
      <c r="Y34" s="28">
        <f t="shared" si="17"/>
        <v>0</v>
      </c>
      <c r="Z34" s="28">
        <f t="shared" si="17"/>
        <v>0</v>
      </c>
      <c r="AA34" s="28">
        <f t="shared" si="17"/>
        <v>0</v>
      </c>
      <c r="AB34" s="28">
        <f t="shared" si="17"/>
        <v>0</v>
      </c>
      <c r="AC34" s="28">
        <f t="shared" si="17"/>
        <v>0</v>
      </c>
      <c r="AD34" s="28">
        <f t="shared" si="17"/>
        <v>0</v>
      </c>
      <c r="AE34" s="28">
        <f t="shared" si="17"/>
        <v>0</v>
      </c>
      <c r="AF34" s="28">
        <f t="shared" si="17"/>
        <v>0</v>
      </c>
      <c r="AG34" s="28">
        <f>SUM(U34:AF34)</f>
        <v>0</v>
      </c>
    </row>
    <row r="35" spans="3:33" s="37" customFormat="1" x14ac:dyDescent="0.2">
      <c r="C35" s="31" t="s">
        <v>19</v>
      </c>
      <c r="G35" s="28">
        <f>SUM(G36:G40)</f>
        <v>0</v>
      </c>
      <c r="H35" s="28">
        <f t="shared" ref="H35:R35" si="18">SUM(H36:H40)</f>
        <v>0</v>
      </c>
      <c r="I35" s="28">
        <f t="shared" si="18"/>
        <v>0</v>
      </c>
      <c r="J35" s="28">
        <f t="shared" si="18"/>
        <v>0</v>
      </c>
      <c r="K35" s="28">
        <f t="shared" si="18"/>
        <v>0</v>
      </c>
      <c r="L35" s="28">
        <f t="shared" si="18"/>
        <v>0</v>
      </c>
      <c r="M35" s="28">
        <f t="shared" si="18"/>
        <v>0</v>
      </c>
      <c r="N35" s="28">
        <f t="shared" si="18"/>
        <v>0</v>
      </c>
      <c r="O35" s="28">
        <f t="shared" si="18"/>
        <v>0</v>
      </c>
      <c r="P35" s="28">
        <f t="shared" si="18"/>
        <v>0</v>
      </c>
      <c r="Q35" s="28">
        <f t="shared" si="18"/>
        <v>0</v>
      </c>
      <c r="R35" s="28">
        <f t="shared" si="18"/>
        <v>0</v>
      </c>
      <c r="S35" s="28">
        <f>SUM(G35:R35)</f>
        <v>0</v>
      </c>
      <c r="U35" s="28">
        <f>SUM(U36:U40)</f>
        <v>0</v>
      </c>
      <c r="V35" s="28">
        <f t="shared" ref="V35" si="19">SUM(V36:V40)</f>
        <v>0</v>
      </c>
      <c r="W35" s="28">
        <f t="shared" ref="W35" si="20">SUM(W36:W40)</f>
        <v>0</v>
      </c>
      <c r="X35" s="28">
        <f t="shared" ref="X35" si="21">SUM(X36:X40)</f>
        <v>0</v>
      </c>
      <c r="Y35" s="28">
        <f t="shared" ref="Y35" si="22">SUM(Y36:Y40)</f>
        <v>0</v>
      </c>
      <c r="Z35" s="28">
        <f t="shared" ref="Z35" si="23">SUM(Z36:Z40)</f>
        <v>0</v>
      </c>
      <c r="AA35" s="28">
        <f t="shared" ref="AA35" si="24">SUM(AA36:AA40)</f>
        <v>0</v>
      </c>
      <c r="AB35" s="28">
        <f t="shared" ref="AB35" si="25">SUM(AB36:AB40)</f>
        <v>0</v>
      </c>
      <c r="AC35" s="28">
        <f t="shared" ref="AC35" si="26">SUM(AC36:AC40)</f>
        <v>0</v>
      </c>
      <c r="AD35" s="28">
        <f t="shared" ref="AD35" si="27">SUM(AD36:AD40)</f>
        <v>0</v>
      </c>
      <c r="AE35" s="28">
        <f t="shared" ref="AE35" si="28">SUM(AE36:AE40)</f>
        <v>0</v>
      </c>
      <c r="AF35" s="28">
        <f t="shared" ref="AF35" si="29">SUM(AF36:AF40)</f>
        <v>0</v>
      </c>
      <c r="AG35" s="28">
        <f>SUM(U35:AF35)</f>
        <v>0</v>
      </c>
    </row>
    <row r="36" spans="3:33" s="37" customFormat="1" x14ac:dyDescent="0.2">
      <c r="C36" s="36" t="s">
        <v>201</v>
      </c>
      <c r="G36" s="38">
        <f>Personal!H10</f>
        <v>0</v>
      </c>
      <c r="H36" s="38">
        <f>Personal!I10</f>
        <v>0</v>
      </c>
      <c r="I36" s="38">
        <f>Personal!J10</f>
        <v>0</v>
      </c>
      <c r="J36" s="38">
        <f>Personal!K10</f>
        <v>0</v>
      </c>
      <c r="K36" s="38">
        <f>Personal!L10</f>
        <v>0</v>
      </c>
      <c r="L36" s="38">
        <f>Personal!M10</f>
        <v>0</v>
      </c>
      <c r="M36" s="38">
        <f>Personal!N10</f>
        <v>0</v>
      </c>
      <c r="N36" s="38">
        <f>Personal!O10</f>
        <v>0</v>
      </c>
      <c r="O36" s="38">
        <f>Personal!P10</f>
        <v>0</v>
      </c>
      <c r="P36" s="38">
        <f>Personal!Q10</f>
        <v>0</v>
      </c>
      <c r="Q36" s="38">
        <f>Personal!R10</f>
        <v>0</v>
      </c>
      <c r="R36" s="38">
        <f>Personal!S10</f>
        <v>0</v>
      </c>
      <c r="S36" s="28">
        <f t="shared" ref="S36" si="30">SUM(G36:R36)</f>
        <v>0</v>
      </c>
      <c r="T36"/>
      <c r="U36" s="38">
        <f>Personal!V10</f>
        <v>0</v>
      </c>
      <c r="V36" s="38">
        <f>Personal!W10</f>
        <v>0</v>
      </c>
      <c r="W36" s="38">
        <f>Personal!X10</f>
        <v>0</v>
      </c>
      <c r="X36" s="38">
        <f>Personal!Y10</f>
        <v>0</v>
      </c>
      <c r="Y36" s="38">
        <f>Personal!Z10</f>
        <v>0</v>
      </c>
      <c r="Z36" s="38">
        <f>Personal!AA10</f>
        <v>0</v>
      </c>
      <c r="AA36" s="38">
        <f>Personal!AB10</f>
        <v>0</v>
      </c>
      <c r="AB36" s="38">
        <f>Personal!AC10</f>
        <v>0</v>
      </c>
      <c r="AC36" s="38">
        <f>Personal!AD10</f>
        <v>0</v>
      </c>
      <c r="AD36" s="38">
        <f>Personal!AE10</f>
        <v>0</v>
      </c>
      <c r="AE36" s="38">
        <f>Personal!AF10</f>
        <v>0</v>
      </c>
      <c r="AF36" s="38">
        <f>Personal!AG10</f>
        <v>0</v>
      </c>
      <c r="AG36" s="28">
        <f t="shared" ref="AG36:AG38" si="31">SUM(U36:AF36)</f>
        <v>0</v>
      </c>
    </row>
    <row r="37" spans="3:33" x14ac:dyDescent="0.2">
      <c r="C37" s="36" t="s">
        <v>204</v>
      </c>
      <c r="E37" s="37"/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28">
        <f t="shared" ref="S37:S38" si="32">SUM(G37:R37)</f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28">
        <f t="shared" si="31"/>
        <v>0</v>
      </c>
    </row>
    <row r="38" spans="3:33" x14ac:dyDescent="0.2">
      <c r="C38" s="36" t="s">
        <v>202</v>
      </c>
      <c r="E38" s="37"/>
      <c r="G38" s="38">
        <f>Personal!H11</f>
        <v>0</v>
      </c>
      <c r="H38" s="38">
        <f>Personal!I11</f>
        <v>0</v>
      </c>
      <c r="I38" s="38">
        <f>Personal!J11</f>
        <v>0</v>
      </c>
      <c r="J38" s="38">
        <f>Personal!K11</f>
        <v>0</v>
      </c>
      <c r="K38" s="38">
        <f>Personal!L11</f>
        <v>0</v>
      </c>
      <c r="L38" s="38">
        <f>Personal!M11</f>
        <v>0</v>
      </c>
      <c r="M38" s="38">
        <f>Personal!N11</f>
        <v>0</v>
      </c>
      <c r="N38" s="38">
        <f>Personal!O11</f>
        <v>0</v>
      </c>
      <c r="O38" s="38">
        <f>Personal!P11</f>
        <v>0</v>
      </c>
      <c r="P38" s="38">
        <f>Personal!Q11</f>
        <v>0</v>
      </c>
      <c r="Q38" s="38">
        <f>Personal!R11</f>
        <v>0</v>
      </c>
      <c r="R38" s="38">
        <f>Personal!S11</f>
        <v>0</v>
      </c>
      <c r="S38" s="28">
        <f t="shared" si="32"/>
        <v>0</v>
      </c>
      <c r="U38" s="38">
        <f>Personal!V11</f>
        <v>0</v>
      </c>
      <c r="V38" s="38">
        <f>Personal!W11</f>
        <v>0</v>
      </c>
      <c r="W38" s="38">
        <f>Personal!X11</f>
        <v>0</v>
      </c>
      <c r="X38" s="38">
        <f>Personal!Y11</f>
        <v>0</v>
      </c>
      <c r="Y38" s="38">
        <f>Personal!Z11</f>
        <v>0</v>
      </c>
      <c r="Z38" s="38">
        <f>Personal!AA11</f>
        <v>0</v>
      </c>
      <c r="AA38" s="38">
        <f>Personal!AB11</f>
        <v>0</v>
      </c>
      <c r="AB38" s="38">
        <f>Personal!AC11</f>
        <v>0</v>
      </c>
      <c r="AC38" s="38">
        <f>Personal!AD11</f>
        <v>0</v>
      </c>
      <c r="AD38" s="38">
        <f>Personal!AE11</f>
        <v>0</v>
      </c>
      <c r="AE38" s="38">
        <f>Personal!AF11</f>
        <v>0</v>
      </c>
      <c r="AF38" s="38">
        <f>Personal!AG11</f>
        <v>0</v>
      </c>
      <c r="AG38" s="28">
        <f t="shared" si="31"/>
        <v>0</v>
      </c>
    </row>
    <row r="39" spans="3:33" x14ac:dyDescent="0.2">
      <c r="C39" s="36" t="s">
        <v>204</v>
      </c>
      <c r="E39" s="37"/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28">
        <f t="shared" ref="S39" si="33">SUM(G39:R39)</f>
        <v>0</v>
      </c>
      <c r="U39" s="43"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28">
        <f t="shared" ref="AG39" si="34">SUM(U39:AF39)</f>
        <v>0</v>
      </c>
    </row>
    <row r="40" spans="3:33" x14ac:dyDescent="0.2">
      <c r="C40" s="36" t="s">
        <v>134</v>
      </c>
      <c r="E40" s="37"/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28">
        <f t="shared" ref="S40" si="35">SUM(G40:R40)</f>
        <v>0</v>
      </c>
      <c r="U40" s="43"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28">
        <f t="shared" ref="AG40" si="36">SUM(U40:AF40)</f>
        <v>0</v>
      </c>
    </row>
    <row r="41" spans="3:33" x14ac:dyDescent="0.2">
      <c r="C41" s="30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</row>
    <row r="42" spans="3:33" s="37" customFormat="1" x14ac:dyDescent="0.2">
      <c r="C42" s="31" t="s">
        <v>135</v>
      </c>
      <c r="G42" s="28">
        <f>SUM(G43:G47)</f>
        <v>0</v>
      </c>
      <c r="H42" s="28">
        <f t="shared" ref="H42:R42" si="37">SUM(H43:H47)</f>
        <v>0</v>
      </c>
      <c r="I42" s="28">
        <f t="shared" si="37"/>
        <v>0</v>
      </c>
      <c r="J42" s="28">
        <f t="shared" si="37"/>
        <v>0</v>
      </c>
      <c r="K42" s="28">
        <f t="shared" si="37"/>
        <v>0</v>
      </c>
      <c r="L42" s="28">
        <f t="shared" si="37"/>
        <v>0</v>
      </c>
      <c r="M42" s="28">
        <f t="shared" si="37"/>
        <v>0</v>
      </c>
      <c r="N42" s="28">
        <f t="shared" si="37"/>
        <v>0</v>
      </c>
      <c r="O42" s="28">
        <f t="shared" si="37"/>
        <v>0</v>
      </c>
      <c r="P42" s="28">
        <f t="shared" si="37"/>
        <v>0</v>
      </c>
      <c r="Q42" s="28">
        <f t="shared" si="37"/>
        <v>0</v>
      </c>
      <c r="R42" s="28">
        <f t="shared" si="37"/>
        <v>0</v>
      </c>
      <c r="S42" s="28">
        <f>SUM(G42:R42)</f>
        <v>0</v>
      </c>
      <c r="U42" s="28">
        <f t="shared" ref="U42:AF42" si="38">SUM(U43:U47)</f>
        <v>0</v>
      </c>
      <c r="V42" s="28">
        <f t="shared" si="38"/>
        <v>0</v>
      </c>
      <c r="W42" s="28">
        <f t="shared" si="38"/>
        <v>0</v>
      </c>
      <c r="X42" s="28">
        <f t="shared" si="38"/>
        <v>0</v>
      </c>
      <c r="Y42" s="28">
        <f t="shared" si="38"/>
        <v>0</v>
      </c>
      <c r="Z42" s="28">
        <f t="shared" si="38"/>
        <v>0</v>
      </c>
      <c r="AA42" s="28">
        <f t="shared" si="38"/>
        <v>0</v>
      </c>
      <c r="AB42" s="28">
        <f t="shared" si="38"/>
        <v>0</v>
      </c>
      <c r="AC42" s="28">
        <f t="shared" si="38"/>
        <v>0</v>
      </c>
      <c r="AD42" s="28">
        <f t="shared" si="38"/>
        <v>0</v>
      </c>
      <c r="AE42" s="28">
        <f t="shared" si="38"/>
        <v>0</v>
      </c>
      <c r="AF42" s="28">
        <f t="shared" si="38"/>
        <v>0</v>
      </c>
      <c r="AG42" s="28">
        <f>SUM(U42:AF42)</f>
        <v>0</v>
      </c>
    </row>
    <row r="43" spans="3:33" s="37" customFormat="1" x14ac:dyDescent="0.2">
      <c r="C43" s="36" t="s">
        <v>203</v>
      </c>
      <c r="G43" s="38">
        <f>Personal!H12</f>
        <v>0</v>
      </c>
      <c r="H43" s="38">
        <f>Personal!I12</f>
        <v>0</v>
      </c>
      <c r="I43" s="38">
        <f>Personal!J12</f>
        <v>0</v>
      </c>
      <c r="J43" s="38">
        <f>Personal!K12</f>
        <v>0</v>
      </c>
      <c r="K43" s="38">
        <f>Personal!L12</f>
        <v>0</v>
      </c>
      <c r="L43" s="38">
        <f>Personal!M12</f>
        <v>0</v>
      </c>
      <c r="M43" s="38">
        <f>Personal!N12</f>
        <v>0</v>
      </c>
      <c r="N43" s="38">
        <f>Personal!O12</f>
        <v>0</v>
      </c>
      <c r="O43" s="38">
        <f>Personal!P12</f>
        <v>0</v>
      </c>
      <c r="P43" s="38">
        <f>Personal!Q12</f>
        <v>0</v>
      </c>
      <c r="Q43" s="38">
        <f>Personal!R12</f>
        <v>0</v>
      </c>
      <c r="R43" s="38">
        <f>Personal!S12</f>
        <v>0</v>
      </c>
      <c r="S43" s="28">
        <f t="shared" ref="S43" si="39">SUM(G43:R43)</f>
        <v>0</v>
      </c>
      <c r="T43"/>
      <c r="U43" s="38">
        <f>Personal!V12</f>
        <v>0</v>
      </c>
      <c r="V43" s="38">
        <f>Personal!W12</f>
        <v>0</v>
      </c>
      <c r="W43" s="38">
        <f>Personal!X12</f>
        <v>0</v>
      </c>
      <c r="X43" s="38">
        <f>Personal!Y12</f>
        <v>0</v>
      </c>
      <c r="Y43" s="38">
        <f>Personal!Z12</f>
        <v>0</v>
      </c>
      <c r="Z43" s="38">
        <f>Personal!AA12</f>
        <v>0</v>
      </c>
      <c r="AA43" s="38">
        <f>Personal!AB12</f>
        <v>0</v>
      </c>
      <c r="AB43" s="38">
        <f>Personal!AC12</f>
        <v>0</v>
      </c>
      <c r="AC43" s="38">
        <f>Personal!AD12</f>
        <v>0</v>
      </c>
      <c r="AD43" s="38">
        <f>Personal!AE12</f>
        <v>0</v>
      </c>
      <c r="AE43" s="38">
        <f>Personal!AF12</f>
        <v>0</v>
      </c>
      <c r="AF43" s="38">
        <f>Personal!AG12</f>
        <v>0</v>
      </c>
      <c r="AG43" s="28">
        <f t="shared" ref="AG43" si="40">SUM(U43:AF43)</f>
        <v>0</v>
      </c>
    </row>
    <row r="44" spans="3:33" x14ac:dyDescent="0.2">
      <c r="C44" s="36" t="s">
        <v>204</v>
      </c>
      <c r="E44" s="37"/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28">
        <f t="shared" ref="S44" si="41">SUM(G44:R44)</f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28">
        <f t="shared" ref="AG44" si="42">SUM(U44:AF44)</f>
        <v>0</v>
      </c>
    </row>
    <row r="45" spans="3:33" x14ac:dyDescent="0.2">
      <c r="C45" s="36" t="s">
        <v>137</v>
      </c>
      <c r="E45" s="37"/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28">
        <f t="shared" ref="S45:S47" si="43">SUM(G45:R45)</f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28">
        <f t="shared" ref="AG45:AG47" si="44">SUM(U45:AF45)</f>
        <v>0</v>
      </c>
    </row>
    <row r="46" spans="3:33" x14ac:dyDescent="0.2">
      <c r="C46" s="36" t="s">
        <v>138</v>
      </c>
      <c r="E46" s="37"/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28">
        <f t="shared" si="43"/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28">
        <f t="shared" si="44"/>
        <v>0</v>
      </c>
    </row>
    <row r="47" spans="3:33" x14ac:dyDescent="0.2">
      <c r="C47" s="36" t="s">
        <v>139</v>
      </c>
      <c r="E47" s="37"/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28">
        <f t="shared" si="43"/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28">
        <f t="shared" si="44"/>
        <v>0</v>
      </c>
    </row>
    <row r="48" spans="3:33" x14ac:dyDescent="0.2">
      <c r="C48" s="30"/>
      <c r="U48" s="22"/>
    </row>
    <row r="49" spans="3:33" s="37" customFormat="1" x14ac:dyDescent="0.2">
      <c r="C49" s="31" t="s">
        <v>270</v>
      </c>
      <c r="G49" s="28">
        <f>G50+G53</f>
        <v>0</v>
      </c>
      <c r="H49" s="28">
        <f t="shared" ref="H49:R49" si="45">H50+H53</f>
        <v>0</v>
      </c>
      <c r="I49" s="28">
        <f t="shared" si="45"/>
        <v>0</v>
      </c>
      <c r="J49" s="28">
        <f t="shared" si="45"/>
        <v>0</v>
      </c>
      <c r="K49" s="28">
        <f t="shared" si="45"/>
        <v>0</v>
      </c>
      <c r="L49" s="28">
        <f t="shared" si="45"/>
        <v>0</v>
      </c>
      <c r="M49" s="28">
        <f t="shared" si="45"/>
        <v>0</v>
      </c>
      <c r="N49" s="28">
        <f t="shared" si="45"/>
        <v>0</v>
      </c>
      <c r="O49" s="28">
        <f t="shared" si="45"/>
        <v>0</v>
      </c>
      <c r="P49" s="28">
        <f t="shared" si="45"/>
        <v>0</v>
      </c>
      <c r="Q49" s="28">
        <f t="shared" si="45"/>
        <v>0</v>
      </c>
      <c r="R49" s="28">
        <f t="shared" si="45"/>
        <v>0</v>
      </c>
      <c r="S49" s="28">
        <f>SUM(G49:R49)</f>
        <v>0</v>
      </c>
      <c r="U49" s="28">
        <f>U50+U53</f>
        <v>0</v>
      </c>
      <c r="V49" s="28">
        <f t="shared" ref="V49:AF49" si="46">V50+V53</f>
        <v>0</v>
      </c>
      <c r="W49" s="28">
        <f t="shared" si="46"/>
        <v>0</v>
      </c>
      <c r="X49" s="28">
        <f t="shared" si="46"/>
        <v>0</v>
      </c>
      <c r="Y49" s="28">
        <f t="shared" si="46"/>
        <v>0</v>
      </c>
      <c r="Z49" s="28">
        <f t="shared" si="46"/>
        <v>0</v>
      </c>
      <c r="AA49" s="28">
        <f t="shared" si="46"/>
        <v>0</v>
      </c>
      <c r="AB49" s="28">
        <f t="shared" si="46"/>
        <v>0</v>
      </c>
      <c r="AC49" s="28">
        <f t="shared" si="46"/>
        <v>0</v>
      </c>
      <c r="AD49" s="28">
        <f t="shared" si="46"/>
        <v>0</v>
      </c>
      <c r="AE49" s="28">
        <f t="shared" si="46"/>
        <v>0</v>
      </c>
      <c r="AF49" s="28">
        <f t="shared" si="46"/>
        <v>0</v>
      </c>
      <c r="AG49" s="28">
        <f>SUM(U49:AF49)</f>
        <v>0</v>
      </c>
    </row>
    <row r="50" spans="3:33" x14ac:dyDescent="0.2">
      <c r="C50" s="30" t="s">
        <v>20</v>
      </c>
      <c r="G50" s="28">
        <f>SUM(G51:G52)</f>
        <v>0</v>
      </c>
      <c r="H50" s="28">
        <f t="shared" ref="H50:R50" si="47">SUM(H51:H52)</f>
        <v>0</v>
      </c>
      <c r="I50" s="28">
        <f t="shared" si="47"/>
        <v>0</v>
      </c>
      <c r="J50" s="28">
        <f t="shared" si="47"/>
        <v>0</v>
      </c>
      <c r="K50" s="28">
        <f t="shared" si="47"/>
        <v>0</v>
      </c>
      <c r="L50" s="28">
        <f t="shared" si="47"/>
        <v>0</v>
      </c>
      <c r="M50" s="28">
        <f t="shared" si="47"/>
        <v>0</v>
      </c>
      <c r="N50" s="28">
        <f t="shared" si="47"/>
        <v>0</v>
      </c>
      <c r="O50" s="28">
        <f t="shared" si="47"/>
        <v>0</v>
      </c>
      <c r="P50" s="28">
        <f t="shared" si="47"/>
        <v>0</v>
      </c>
      <c r="Q50" s="28">
        <f t="shared" si="47"/>
        <v>0</v>
      </c>
      <c r="R50" s="28">
        <f t="shared" si="47"/>
        <v>0</v>
      </c>
      <c r="S50" s="28">
        <f t="shared" ref="S50:S55" si="48">SUM(G50:R50)</f>
        <v>0</v>
      </c>
      <c r="U50" s="28">
        <f>SUM(U51:U52)</f>
        <v>0</v>
      </c>
      <c r="V50" s="28">
        <f t="shared" ref="V50:AF50" si="49">SUM(V51:V52)</f>
        <v>0</v>
      </c>
      <c r="W50" s="28">
        <f t="shared" si="49"/>
        <v>0</v>
      </c>
      <c r="X50" s="28">
        <f t="shared" si="49"/>
        <v>0</v>
      </c>
      <c r="Y50" s="28">
        <f t="shared" si="49"/>
        <v>0</v>
      </c>
      <c r="Z50" s="28">
        <f t="shared" si="49"/>
        <v>0</v>
      </c>
      <c r="AA50" s="28">
        <f t="shared" si="49"/>
        <v>0</v>
      </c>
      <c r="AB50" s="28">
        <f t="shared" si="49"/>
        <v>0</v>
      </c>
      <c r="AC50" s="28">
        <f t="shared" si="49"/>
        <v>0</v>
      </c>
      <c r="AD50" s="28">
        <f t="shared" si="49"/>
        <v>0</v>
      </c>
      <c r="AE50" s="28">
        <f t="shared" si="49"/>
        <v>0</v>
      </c>
      <c r="AF50" s="28">
        <f t="shared" si="49"/>
        <v>0</v>
      </c>
      <c r="AG50" s="28">
        <f t="shared" ref="AG50:AG55" si="50">SUM(U50:AF50)</f>
        <v>0</v>
      </c>
    </row>
    <row r="51" spans="3:33" x14ac:dyDescent="0.2">
      <c r="C51" s="36" t="s">
        <v>148</v>
      </c>
      <c r="G51" s="38">
        <f>Invest!E18</f>
        <v>0</v>
      </c>
      <c r="H51" s="38">
        <f>Invest!F18</f>
        <v>0</v>
      </c>
      <c r="I51" s="38">
        <f>Invest!G18</f>
        <v>0</v>
      </c>
      <c r="J51" s="38">
        <f>Invest!H18</f>
        <v>0</v>
      </c>
      <c r="K51" s="38">
        <f>Invest!I18</f>
        <v>0</v>
      </c>
      <c r="L51" s="38">
        <f>Invest!J18</f>
        <v>0</v>
      </c>
      <c r="M51" s="38">
        <f>Invest!K18</f>
        <v>0</v>
      </c>
      <c r="N51" s="38">
        <f>Invest!L18</f>
        <v>0</v>
      </c>
      <c r="O51" s="38">
        <f>Invest!M18</f>
        <v>0</v>
      </c>
      <c r="P51" s="38">
        <f>Invest!N18</f>
        <v>0</v>
      </c>
      <c r="Q51" s="38">
        <f>Invest!O18</f>
        <v>0</v>
      </c>
      <c r="R51" s="38">
        <f>Invest!P18</f>
        <v>0</v>
      </c>
      <c r="S51" s="28">
        <f t="shared" si="48"/>
        <v>0</v>
      </c>
      <c r="U51" s="38">
        <f>Invest!S18</f>
        <v>0</v>
      </c>
      <c r="V51" s="38">
        <f>Invest!T18</f>
        <v>0</v>
      </c>
      <c r="W51" s="38">
        <f>Invest!U18</f>
        <v>0</v>
      </c>
      <c r="X51" s="38">
        <f>Invest!V18</f>
        <v>0</v>
      </c>
      <c r="Y51" s="38">
        <f>Invest!W18</f>
        <v>0</v>
      </c>
      <c r="Z51" s="38">
        <f>Invest!X18</f>
        <v>0</v>
      </c>
      <c r="AA51" s="38">
        <f>Invest!Y18</f>
        <v>0</v>
      </c>
      <c r="AB51" s="38">
        <f>Invest!Z18</f>
        <v>0</v>
      </c>
      <c r="AC51" s="38">
        <f>Invest!AA18</f>
        <v>0</v>
      </c>
      <c r="AD51" s="38">
        <f>Invest!AB18</f>
        <v>0</v>
      </c>
      <c r="AE51" s="38">
        <f>Invest!AC18</f>
        <v>0</v>
      </c>
      <c r="AF51" s="38">
        <f>Invest!AD18</f>
        <v>0</v>
      </c>
      <c r="AG51" s="28">
        <f t="shared" si="50"/>
        <v>0</v>
      </c>
    </row>
    <row r="52" spans="3:33" x14ac:dyDescent="0.2">
      <c r="C52" s="36" t="s">
        <v>149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28">
        <f t="shared" si="48"/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28">
        <f t="shared" si="50"/>
        <v>0</v>
      </c>
    </row>
    <row r="53" spans="3:33" x14ac:dyDescent="0.2">
      <c r="C53" s="30" t="s">
        <v>21</v>
      </c>
      <c r="G53" s="28">
        <f>SUM(G54:G55)</f>
        <v>0</v>
      </c>
      <c r="H53" s="28">
        <f t="shared" ref="H53" si="51">SUM(H54:H55)</f>
        <v>0</v>
      </c>
      <c r="I53" s="28">
        <f t="shared" ref="I53" si="52">SUM(I54:I55)</f>
        <v>0</v>
      </c>
      <c r="J53" s="28">
        <f t="shared" ref="J53" si="53">SUM(J54:J55)</f>
        <v>0</v>
      </c>
      <c r="K53" s="28">
        <f t="shared" ref="K53" si="54">SUM(K54:K55)</f>
        <v>0</v>
      </c>
      <c r="L53" s="28">
        <f t="shared" ref="L53" si="55">SUM(L54:L55)</f>
        <v>0</v>
      </c>
      <c r="M53" s="28">
        <f t="shared" ref="M53" si="56">SUM(M54:M55)</f>
        <v>0</v>
      </c>
      <c r="N53" s="28">
        <f t="shared" ref="N53" si="57">SUM(N54:N55)</f>
        <v>0</v>
      </c>
      <c r="O53" s="28">
        <f t="shared" ref="O53" si="58">SUM(O54:O55)</f>
        <v>0</v>
      </c>
      <c r="P53" s="28">
        <f t="shared" ref="P53" si="59">SUM(P54:P55)</f>
        <v>0</v>
      </c>
      <c r="Q53" s="28">
        <f t="shared" ref="Q53" si="60">SUM(Q54:Q55)</f>
        <v>0</v>
      </c>
      <c r="R53" s="28">
        <f t="shared" ref="R53" si="61">SUM(R54:R55)</f>
        <v>0</v>
      </c>
      <c r="S53" s="28">
        <f t="shared" si="48"/>
        <v>0</v>
      </c>
      <c r="U53" s="28">
        <f>SUM(U54:U55)</f>
        <v>0</v>
      </c>
      <c r="V53" s="28">
        <f t="shared" ref="V53:AF53" si="62">SUM(V54:V55)</f>
        <v>0</v>
      </c>
      <c r="W53" s="28">
        <f t="shared" si="62"/>
        <v>0</v>
      </c>
      <c r="X53" s="28">
        <f t="shared" si="62"/>
        <v>0</v>
      </c>
      <c r="Y53" s="28">
        <f t="shared" si="62"/>
        <v>0</v>
      </c>
      <c r="Z53" s="28">
        <f t="shared" si="62"/>
        <v>0</v>
      </c>
      <c r="AA53" s="28">
        <f t="shared" si="62"/>
        <v>0</v>
      </c>
      <c r="AB53" s="28">
        <f t="shared" si="62"/>
        <v>0</v>
      </c>
      <c r="AC53" s="28">
        <f t="shared" si="62"/>
        <v>0</v>
      </c>
      <c r="AD53" s="28">
        <f t="shared" si="62"/>
        <v>0</v>
      </c>
      <c r="AE53" s="28">
        <f t="shared" si="62"/>
        <v>0</v>
      </c>
      <c r="AF53" s="28">
        <f t="shared" si="62"/>
        <v>0</v>
      </c>
      <c r="AG53" s="28">
        <f t="shared" si="50"/>
        <v>0</v>
      </c>
    </row>
    <row r="54" spans="3:33" x14ac:dyDescent="0.2">
      <c r="C54" s="36" t="s">
        <v>148</v>
      </c>
      <c r="G54" s="38">
        <f>Invest!E19</f>
        <v>0</v>
      </c>
      <c r="H54" s="38">
        <f>Invest!F19</f>
        <v>0</v>
      </c>
      <c r="I54" s="38">
        <f>Invest!G19</f>
        <v>0</v>
      </c>
      <c r="J54" s="38">
        <f>Invest!H19</f>
        <v>0</v>
      </c>
      <c r="K54" s="38">
        <f>Invest!I19</f>
        <v>0</v>
      </c>
      <c r="L54" s="38">
        <f>Invest!J19</f>
        <v>0</v>
      </c>
      <c r="M54" s="38">
        <f>Invest!K19</f>
        <v>0</v>
      </c>
      <c r="N54" s="38">
        <f>Invest!L19</f>
        <v>0</v>
      </c>
      <c r="O54" s="38">
        <f>Invest!M19</f>
        <v>0</v>
      </c>
      <c r="P54" s="38">
        <f>Invest!N19</f>
        <v>0</v>
      </c>
      <c r="Q54" s="38">
        <f>Invest!O19</f>
        <v>0</v>
      </c>
      <c r="R54" s="38">
        <f>Invest!P19</f>
        <v>0</v>
      </c>
      <c r="S54" s="28">
        <f t="shared" si="48"/>
        <v>0</v>
      </c>
      <c r="U54" s="38">
        <f>Invest!S19</f>
        <v>0</v>
      </c>
      <c r="V54" s="38">
        <f>Invest!T19</f>
        <v>0</v>
      </c>
      <c r="W54" s="38">
        <f>Invest!U19</f>
        <v>0</v>
      </c>
      <c r="X54" s="38">
        <f>Invest!V19</f>
        <v>0</v>
      </c>
      <c r="Y54" s="38">
        <f>Invest!W19</f>
        <v>0</v>
      </c>
      <c r="Z54" s="38">
        <f>Invest!X19</f>
        <v>0</v>
      </c>
      <c r="AA54" s="38">
        <f>Invest!Y19</f>
        <v>0</v>
      </c>
      <c r="AB54" s="38">
        <f>Invest!Z19</f>
        <v>0</v>
      </c>
      <c r="AC54" s="38">
        <f>Invest!AA19</f>
        <v>0</v>
      </c>
      <c r="AD54" s="38">
        <f>Invest!AB19</f>
        <v>0</v>
      </c>
      <c r="AE54" s="38">
        <f>Invest!AC19</f>
        <v>0</v>
      </c>
      <c r="AF54" s="38">
        <f>Invest!AD19</f>
        <v>0</v>
      </c>
      <c r="AG54" s="28">
        <f t="shared" si="50"/>
        <v>0</v>
      </c>
    </row>
    <row r="55" spans="3:33" x14ac:dyDescent="0.2">
      <c r="C55" s="36" t="s">
        <v>149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28">
        <f t="shared" si="48"/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28">
        <f t="shared" si="50"/>
        <v>0</v>
      </c>
    </row>
    <row r="56" spans="3:33" x14ac:dyDescent="0.2">
      <c r="C56" s="30"/>
      <c r="U56" s="22"/>
    </row>
    <row r="57" spans="3:33" s="37" customFormat="1" x14ac:dyDescent="0.2">
      <c r="C57" s="31" t="s">
        <v>271</v>
      </c>
      <c r="G57" s="28">
        <f t="shared" ref="G57:R57" si="63">SUM(G58:G65)</f>
        <v>0</v>
      </c>
      <c r="H57" s="28">
        <f t="shared" si="63"/>
        <v>0</v>
      </c>
      <c r="I57" s="28">
        <f t="shared" si="63"/>
        <v>0</v>
      </c>
      <c r="J57" s="28">
        <f t="shared" si="63"/>
        <v>0</v>
      </c>
      <c r="K57" s="28">
        <f t="shared" si="63"/>
        <v>0</v>
      </c>
      <c r="L57" s="28">
        <f t="shared" si="63"/>
        <v>0</v>
      </c>
      <c r="M57" s="28">
        <f t="shared" si="63"/>
        <v>0</v>
      </c>
      <c r="N57" s="28">
        <f t="shared" si="63"/>
        <v>0</v>
      </c>
      <c r="O57" s="28">
        <f t="shared" si="63"/>
        <v>0</v>
      </c>
      <c r="P57" s="28">
        <f t="shared" si="63"/>
        <v>0</v>
      </c>
      <c r="Q57" s="28">
        <f t="shared" si="63"/>
        <v>0</v>
      </c>
      <c r="R57" s="28">
        <f t="shared" si="63"/>
        <v>0</v>
      </c>
      <c r="S57" s="28">
        <f>SUM(G57:R57)</f>
        <v>0</v>
      </c>
      <c r="U57" s="28">
        <f t="shared" ref="U57:AF57" si="64">SUM(U58:U65)</f>
        <v>0</v>
      </c>
      <c r="V57" s="28">
        <f t="shared" si="64"/>
        <v>0</v>
      </c>
      <c r="W57" s="28">
        <f t="shared" si="64"/>
        <v>0</v>
      </c>
      <c r="X57" s="28">
        <f t="shared" si="64"/>
        <v>0</v>
      </c>
      <c r="Y57" s="28">
        <f t="shared" si="64"/>
        <v>0</v>
      </c>
      <c r="Z57" s="28">
        <f t="shared" si="64"/>
        <v>0</v>
      </c>
      <c r="AA57" s="28">
        <f t="shared" si="64"/>
        <v>0</v>
      </c>
      <c r="AB57" s="28">
        <f t="shared" si="64"/>
        <v>0</v>
      </c>
      <c r="AC57" s="28">
        <f t="shared" si="64"/>
        <v>0</v>
      </c>
      <c r="AD57" s="28">
        <f t="shared" si="64"/>
        <v>0</v>
      </c>
      <c r="AE57" s="28">
        <f t="shared" si="64"/>
        <v>0</v>
      </c>
      <c r="AF57" s="28">
        <f t="shared" si="64"/>
        <v>0</v>
      </c>
      <c r="AG57" s="28">
        <f>SUM(U57:AF57)</f>
        <v>0</v>
      </c>
    </row>
    <row r="58" spans="3:33" x14ac:dyDescent="0.2">
      <c r="C58" s="36" t="s">
        <v>3</v>
      </c>
      <c r="E58" s="47">
        <v>0</v>
      </c>
      <c r="G58" s="38">
        <f>sbA!E10</f>
        <v>0</v>
      </c>
      <c r="H58" s="38">
        <f>sbA!F10</f>
        <v>0</v>
      </c>
      <c r="I58" s="38">
        <f>sbA!G10</f>
        <v>0</v>
      </c>
      <c r="J58" s="38">
        <f>sbA!H10</f>
        <v>0</v>
      </c>
      <c r="K58" s="38">
        <f>sbA!I10</f>
        <v>0</v>
      </c>
      <c r="L58" s="38">
        <f>sbA!J10</f>
        <v>0</v>
      </c>
      <c r="M58" s="38">
        <f>sbA!K10</f>
        <v>0</v>
      </c>
      <c r="N58" s="38">
        <f>sbA!L10</f>
        <v>0</v>
      </c>
      <c r="O58" s="38">
        <f>sbA!M10</f>
        <v>0</v>
      </c>
      <c r="P58" s="38">
        <f>sbA!N10</f>
        <v>0</v>
      </c>
      <c r="Q58" s="38">
        <f>sbA!O10</f>
        <v>0</v>
      </c>
      <c r="R58" s="38">
        <f>sbA!P10</f>
        <v>0</v>
      </c>
      <c r="S58" s="28">
        <f t="shared" ref="S58:S65" si="65">SUM(G58:R58)</f>
        <v>0</v>
      </c>
      <c r="U58" s="38">
        <f>sbA!S10</f>
        <v>0</v>
      </c>
      <c r="V58" s="38">
        <f>sbA!T10</f>
        <v>0</v>
      </c>
      <c r="W58" s="38">
        <f>sbA!U10</f>
        <v>0</v>
      </c>
      <c r="X58" s="38">
        <f>sbA!V10</f>
        <v>0</v>
      </c>
      <c r="Y58" s="38">
        <f>sbA!W10</f>
        <v>0</v>
      </c>
      <c r="Z58" s="38">
        <f>sbA!X10</f>
        <v>0</v>
      </c>
      <c r="AA58" s="38">
        <f>sbA!Y10</f>
        <v>0</v>
      </c>
      <c r="AB58" s="38">
        <f>sbA!Z10</f>
        <v>0</v>
      </c>
      <c r="AC58" s="38">
        <f>sbA!AA10</f>
        <v>0</v>
      </c>
      <c r="AD58" s="38">
        <f>sbA!AB10</f>
        <v>0</v>
      </c>
      <c r="AE58" s="38">
        <f>sbA!AC10</f>
        <v>0</v>
      </c>
      <c r="AF58" s="38">
        <f>sbA!AD10</f>
        <v>0</v>
      </c>
      <c r="AG58" s="28">
        <f t="shared" ref="AG58:AG65" si="66">SUM(U58:AF58)</f>
        <v>0</v>
      </c>
    </row>
    <row r="59" spans="3:33" x14ac:dyDescent="0.2">
      <c r="C59" s="36" t="s">
        <v>261</v>
      </c>
      <c r="E59" s="47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28">
        <f t="shared" si="65"/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28">
        <f t="shared" si="66"/>
        <v>0</v>
      </c>
    </row>
    <row r="60" spans="3:33" x14ac:dyDescent="0.2">
      <c r="C60" s="36" t="s">
        <v>4</v>
      </c>
      <c r="E60" s="47">
        <v>0</v>
      </c>
      <c r="G60" s="38">
        <f>sbA!E11</f>
        <v>0</v>
      </c>
      <c r="H60" s="38">
        <f>sbA!F11</f>
        <v>0</v>
      </c>
      <c r="I60" s="38">
        <f>sbA!G11</f>
        <v>0</v>
      </c>
      <c r="J60" s="38">
        <f>sbA!H11</f>
        <v>0</v>
      </c>
      <c r="K60" s="38">
        <f>sbA!I11</f>
        <v>0</v>
      </c>
      <c r="L60" s="38">
        <f>sbA!J11</f>
        <v>0</v>
      </c>
      <c r="M60" s="38">
        <f>sbA!K11</f>
        <v>0</v>
      </c>
      <c r="N60" s="38">
        <f>sbA!L11</f>
        <v>0</v>
      </c>
      <c r="O60" s="38">
        <f>sbA!M11</f>
        <v>0</v>
      </c>
      <c r="P60" s="38">
        <f>sbA!N11</f>
        <v>0</v>
      </c>
      <c r="Q60" s="38">
        <f>sbA!O11</f>
        <v>0</v>
      </c>
      <c r="R60" s="38">
        <f>sbA!P11</f>
        <v>0</v>
      </c>
      <c r="S60" s="28">
        <f t="shared" si="65"/>
        <v>0</v>
      </c>
      <c r="U60" s="38">
        <f>sbA!S11</f>
        <v>0</v>
      </c>
      <c r="V60" s="38">
        <f>sbA!T11</f>
        <v>0</v>
      </c>
      <c r="W60" s="38">
        <f>sbA!U11</f>
        <v>0</v>
      </c>
      <c r="X60" s="38">
        <f>sbA!V11</f>
        <v>0</v>
      </c>
      <c r="Y60" s="38">
        <f>sbA!W11</f>
        <v>0</v>
      </c>
      <c r="Z60" s="38">
        <f>sbA!X11</f>
        <v>0</v>
      </c>
      <c r="AA60" s="38">
        <f>sbA!Y11</f>
        <v>0</v>
      </c>
      <c r="AB60" s="38">
        <f>sbA!Z11</f>
        <v>0</v>
      </c>
      <c r="AC60" s="38">
        <f>sbA!AA11</f>
        <v>0</v>
      </c>
      <c r="AD60" s="38">
        <f>sbA!AB11</f>
        <v>0</v>
      </c>
      <c r="AE60" s="38">
        <f>sbA!AC11</f>
        <v>0</v>
      </c>
      <c r="AF60" s="38">
        <f>sbA!AD11</f>
        <v>0</v>
      </c>
      <c r="AG60" s="28">
        <f t="shared" si="66"/>
        <v>0</v>
      </c>
    </row>
    <row r="61" spans="3:33" x14ac:dyDescent="0.2">
      <c r="C61" s="36" t="s">
        <v>262</v>
      </c>
      <c r="E61" s="47">
        <v>0</v>
      </c>
      <c r="G61" s="38">
        <f>sbA!E12</f>
        <v>0</v>
      </c>
      <c r="H61" s="38">
        <f>sbA!F12</f>
        <v>0</v>
      </c>
      <c r="I61" s="38">
        <f>sbA!G12</f>
        <v>0</v>
      </c>
      <c r="J61" s="38">
        <f>sbA!H12</f>
        <v>0</v>
      </c>
      <c r="K61" s="38">
        <f>sbA!I12</f>
        <v>0</v>
      </c>
      <c r="L61" s="38">
        <f>sbA!J12</f>
        <v>0</v>
      </c>
      <c r="M61" s="38">
        <f>sbA!K12</f>
        <v>0</v>
      </c>
      <c r="N61" s="38">
        <f>sbA!L12</f>
        <v>0</v>
      </c>
      <c r="O61" s="38">
        <f>sbA!M12</f>
        <v>0</v>
      </c>
      <c r="P61" s="38">
        <f>sbA!N12</f>
        <v>0</v>
      </c>
      <c r="Q61" s="38">
        <f>sbA!O12</f>
        <v>0</v>
      </c>
      <c r="R61" s="38">
        <f>sbA!P12</f>
        <v>0</v>
      </c>
      <c r="S61" s="28">
        <f t="shared" si="65"/>
        <v>0</v>
      </c>
      <c r="U61" s="38">
        <f>sbA!S12</f>
        <v>0</v>
      </c>
      <c r="V61" s="38">
        <f>sbA!T12</f>
        <v>0</v>
      </c>
      <c r="W61" s="38">
        <f>sbA!U12</f>
        <v>0</v>
      </c>
      <c r="X61" s="38">
        <f>sbA!V12</f>
        <v>0</v>
      </c>
      <c r="Y61" s="38">
        <f>sbA!W12</f>
        <v>0</v>
      </c>
      <c r="Z61" s="38">
        <f>sbA!X12</f>
        <v>0</v>
      </c>
      <c r="AA61" s="38">
        <f>sbA!Y12</f>
        <v>0</v>
      </c>
      <c r="AB61" s="38">
        <f>sbA!Z12</f>
        <v>0</v>
      </c>
      <c r="AC61" s="38">
        <f>sbA!AA12</f>
        <v>0</v>
      </c>
      <c r="AD61" s="38">
        <f>sbA!AB12</f>
        <v>0</v>
      </c>
      <c r="AE61" s="38">
        <f>sbA!AC12</f>
        <v>0</v>
      </c>
      <c r="AF61" s="38">
        <f>sbA!AD12</f>
        <v>0</v>
      </c>
      <c r="AG61" s="28">
        <f t="shared" si="66"/>
        <v>0</v>
      </c>
    </row>
    <row r="62" spans="3:33" x14ac:dyDescent="0.2">
      <c r="C62" s="36" t="s">
        <v>6</v>
      </c>
      <c r="E62" s="47">
        <v>0</v>
      </c>
      <c r="G62" s="38">
        <f>sbA!E13</f>
        <v>0</v>
      </c>
      <c r="H62" s="38">
        <f>sbA!F13</f>
        <v>0</v>
      </c>
      <c r="I62" s="38">
        <f>sbA!G13</f>
        <v>0</v>
      </c>
      <c r="J62" s="38">
        <f>sbA!H13</f>
        <v>0</v>
      </c>
      <c r="K62" s="38">
        <f>sbA!I13</f>
        <v>0</v>
      </c>
      <c r="L62" s="38">
        <f>sbA!J13</f>
        <v>0</v>
      </c>
      <c r="M62" s="38">
        <f>sbA!K13</f>
        <v>0</v>
      </c>
      <c r="N62" s="38">
        <f>sbA!L13</f>
        <v>0</v>
      </c>
      <c r="O62" s="38">
        <f>sbA!M13</f>
        <v>0</v>
      </c>
      <c r="P62" s="38">
        <f>sbA!N13</f>
        <v>0</v>
      </c>
      <c r="Q62" s="38">
        <f>sbA!O13</f>
        <v>0</v>
      </c>
      <c r="R62" s="38">
        <f>sbA!P13</f>
        <v>0</v>
      </c>
      <c r="S62" s="28">
        <f t="shared" si="65"/>
        <v>0</v>
      </c>
      <c r="U62" s="38">
        <f>sbA!S13</f>
        <v>0</v>
      </c>
      <c r="V62" s="38">
        <f>sbA!T13</f>
        <v>0</v>
      </c>
      <c r="W62" s="38">
        <f>sbA!U13</f>
        <v>0</v>
      </c>
      <c r="X62" s="38">
        <f>sbA!V13</f>
        <v>0</v>
      </c>
      <c r="Y62" s="38">
        <f>sbA!W13</f>
        <v>0</v>
      </c>
      <c r="Z62" s="38">
        <f>sbA!X13</f>
        <v>0</v>
      </c>
      <c r="AA62" s="38">
        <f>sbA!Y13</f>
        <v>0</v>
      </c>
      <c r="AB62" s="38">
        <f>sbA!Z13</f>
        <v>0</v>
      </c>
      <c r="AC62" s="38">
        <f>sbA!AA13</f>
        <v>0</v>
      </c>
      <c r="AD62" s="38">
        <f>sbA!AB13</f>
        <v>0</v>
      </c>
      <c r="AE62" s="38">
        <f>sbA!AC13</f>
        <v>0</v>
      </c>
      <c r="AF62" s="38">
        <f>sbA!AD13</f>
        <v>0</v>
      </c>
      <c r="AG62" s="28">
        <f t="shared" si="66"/>
        <v>0</v>
      </c>
    </row>
    <row r="63" spans="3:33" x14ac:dyDescent="0.2">
      <c r="C63" s="36" t="s">
        <v>265</v>
      </c>
      <c r="E63" s="47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28">
        <f t="shared" si="65"/>
        <v>0</v>
      </c>
      <c r="U63" s="43"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28">
        <f t="shared" si="66"/>
        <v>0</v>
      </c>
    </row>
    <row r="64" spans="3:33" x14ac:dyDescent="0.2">
      <c r="C64" s="36" t="s">
        <v>264</v>
      </c>
      <c r="E64" s="47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28">
        <f t="shared" ref="S64" si="67">SUM(G64:R64)</f>
        <v>0</v>
      </c>
      <c r="U64" s="43"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28">
        <f t="shared" ref="AG64" si="68">SUM(U64:AF64)</f>
        <v>0</v>
      </c>
    </row>
    <row r="65" spans="3:33" x14ac:dyDescent="0.2">
      <c r="C65" s="36" t="s">
        <v>263</v>
      </c>
      <c r="E65" s="47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28">
        <f t="shared" si="65"/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28">
        <f t="shared" si="66"/>
        <v>0</v>
      </c>
    </row>
    <row r="66" spans="3:33" x14ac:dyDescent="0.2">
      <c r="C66" s="30"/>
      <c r="U66" s="22"/>
    </row>
    <row r="67" spans="3:33" x14ac:dyDescent="0.2">
      <c r="C67" s="31" t="s">
        <v>272</v>
      </c>
      <c r="D67" s="37"/>
      <c r="E67" s="37"/>
      <c r="F67" s="37"/>
      <c r="G67" s="28">
        <f>SUM(G68:G70)</f>
        <v>0</v>
      </c>
      <c r="H67" s="28">
        <f t="shared" ref="H67:S67" si="69">SUM(H68:H70)</f>
        <v>0</v>
      </c>
      <c r="I67" s="28">
        <f t="shared" si="69"/>
        <v>0</v>
      </c>
      <c r="J67" s="28">
        <f t="shared" si="69"/>
        <v>0</v>
      </c>
      <c r="K67" s="28">
        <f t="shared" si="69"/>
        <v>0</v>
      </c>
      <c r="L67" s="28">
        <f t="shared" si="69"/>
        <v>0</v>
      </c>
      <c r="M67" s="28">
        <f t="shared" si="69"/>
        <v>0</v>
      </c>
      <c r="N67" s="28">
        <f t="shared" si="69"/>
        <v>0</v>
      </c>
      <c r="O67" s="28">
        <f t="shared" si="69"/>
        <v>0</v>
      </c>
      <c r="P67" s="28">
        <f t="shared" si="69"/>
        <v>0</v>
      </c>
      <c r="Q67" s="28">
        <f t="shared" si="69"/>
        <v>0</v>
      </c>
      <c r="R67" s="28">
        <f t="shared" si="69"/>
        <v>0</v>
      </c>
      <c r="S67" s="28">
        <f t="shared" si="69"/>
        <v>0</v>
      </c>
      <c r="T67" s="37"/>
      <c r="U67" s="28">
        <f>SUM(U68:U70)</f>
        <v>0</v>
      </c>
      <c r="V67" s="28">
        <f t="shared" ref="V67:AG67" si="70">SUM(V68:V70)</f>
        <v>0</v>
      </c>
      <c r="W67" s="28">
        <f t="shared" si="70"/>
        <v>0</v>
      </c>
      <c r="X67" s="28">
        <f t="shared" si="70"/>
        <v>0</v>
      </c>
      <c r="Y67" s="28">
        <f t="shared" si="70"/>
        <v>0</v>
      </c>
      <c r="Z67" s="28">
        <f t="shared" si="70"/>
        <v>0</v>
      </c>
      <c r="AA67" s="28">
        <f t="shared" si="70"/>
        <v>0</v>
      </c>
      <c r="AB67" s="28">
        <f t="shared" si="70"/>
        <v>0</v>
      </c>
      <c r="AC67" s="28">
        <f t="shared" si="70"/>
        <v>0</v>
      </c>
      <c r="AD67" s="28">
        <f t="shared" si="70"/>
        <v>0</v>
      </c>
      <c r="AE67" s="28">
        <f t="shared" si="70"/>
        <v>0</v>
      </c>
      <c r="AF67" s="28">
        <f t="shared" si="70"/>
        <v>0</v>
      </c>
      <c r="AG67" s="28">
        <f t="shared" si="70"/>
        <v>0</v>
      </c>
    </row>
    <row r="68" spans="3:33" x14ac:dyDescent="0.2">
      <c r="C68" s="36" t="s">
        <v>140</v>
      </c>
      <c r="E68" s="37"/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28">
        <f t="shared" ref="S68:S70" si="71">SUM(G68:R68)</f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28">
        <f t="shared" ref="AG68:AG70" si="72">SUM(U68:AF68)</f>
        <v>0</v>
      </c>
    </row>
    <row r="69" spans="3:33" x14ac:dyDescent="0.2">
      <c r="C69" s="36" t="s">
        <v>141</v>
      </c>
      <c r="E69" s="37"/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3">
        <v>0</v>
      </c>
      <c r="R69" s="43">
        <v>0</v>
      </c>
      <c r="S69" s="28">
        <f t="shared" si="71"/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3">
        <v>0</v>
      </c>
      <c r="AF69" s="43">
        <v>0</v>
      </c>
      <c r="AG69" s="28">
        <f t="shared" si="72"/>
        <v>0</v>
      </c>
    </row>
    <row r="70" spans="3:33" x14ac:dyDescent="0.2">
      <c r="C70" s="36" t="s">
        <v>142</v>
      </c>
      <c r="E70" s="37"/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0</v>
      </c>
      <c r="S70" s="28">
        <f t="shared" si="71"/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3">
        <v>0</v>
      </c>
      <c r="AF70" s="43">
        <v>0</v>
      </c>
      <c r="AG70" s="28">
        <f t="shared" si="72"/>
        <v>0</v>
      </c>
    </row>
    <row r="71" spans="3:33" x14ac:dyDescent="0.2">
      <c r="C71" s="30"/>
      <c r="U71" s="22"/>
    </row>
    <row r="72" spans="3:33" x14ac:dyDescent="0.2">
      <c r="C72" s="31" t="s">
        <v>273</v>
      </c>
      <c r="D72" s="37"/>
      <c r="E72" s="37"/>
      <c r="F72" s="37"/>
      <c r="G72" s="28">
        <f>G32-G34-G49-G57-G67</f>
        <v>0</v>
      </c>
      <c r="H72" s="28">
        <f t="shared" ref="H72:AG72" si="73">H32-H34-H49-H57-H67</f>
        <v>0</v>
      </c>
      <c r="I72" s="28">
        <f t="shared" si="73"/>
        <v>0</v>
      </c>
      <c r="J72" s="28">
        <f t="shared" si="73"/>
        <v>0</v>
      </c>
      <c r="K72" s="28">
        <f t="shared" si="73"/>
        <v>0</v>
      </c>
      <c r="L72" s="28">
        <f t="shared" si="73"/>
        <v>0</v>
      </c>
      <c r="M72" s="28">
        <f t="shared" si="73"/>
        <v>0</v>
      </c>
      <c r="N72" s="28">
        <f t="shared" si="73"/>
        <v>0</v>
      </c>
      <c r="O72" s="28">
        <f t="shared" si="73"/>
        <v>0</v>
      </c>
      <c r="P72" s="28">
        <f t="shared" si="73"/>
        <v>0</v>
      </c>
      <c r="Q72" s="28">
        <f t="shared" si="73"/>
        <v>0</v>
      </c>
      <c r="R72" s="28">
        <f t="shared" si="73"/>
        <v>0</v>
      </c>
      <c r="S72" s="28">
        <f t="shared" si="73"/>
        <v>0</v>
      </c>
      <c r="T72" s="28"/>
      <c r="U72" s="28">
        <f t="shared" si="73"/>
        <v>0</v>
      </c>
      <c r="V72" s="28">
        <f t="shared" si="73"/>
        <v>0</v>
      </c>
      <c r="W72" s="28">
        <f t="shared" si="73"/>
        <v>0</v>
      </c>
      <c r="X72" s="28">
        <f t="shared" si="73"/>
        <v>0</v>
      </c>
      <c r="Y72" s="28">
        <f t="shared" si="73"/>
        <v>0</v>
      </c>
      <c r="Z72" s="28">
        <f t="shared" si="73"/>
        <v>0</v>
      </c>
      <c r="AA72" s="28">
        <f t="shared" si="73"/>
        <v>0</v>
      </c>
      <c r="AB72" s="28">
        <f t="shared" si="73"/>
        <v>0</v>
      </c>
      <c r="AC72" s="28">
        <f t="shared" si="73"/>
        <v>0</v>
      </c>
      <c r="AD72" s="28">
        <f t="shared" si="73"/>
        <v>0</v>
      </c>
      <c r="AE72" s="28">
        <f t="shared" si="73"/>
        <v>0</v>
      </c>
      <c r="AF72" s="28">
        <f t="shared" si="73"/>
        <v>0</v>
      </c>
      <c r="AG72" s="28">
        <f t="shared" si="73"/>
        <v>0</v>
      </c>
    </row>
    <row r="73" spans="3:33" x14ac:dyDescent="0.2">
      <c r="C73" s="30"/>
      <c r="S73" s="28"/>
      <c r="U73" s="22"/>
      <c r="AG73" s="28"/>
    </row>
    <row r="74" spans="3:33" x14ac:dyDescent="0.2">
      <c r="C74" s="30" t="s">
        <v>274</v>
      </c>
      <c r="G74" s="28">
        <f t="shared" ref="G74:R74" si="74">SUM(G75:G75)</f>
        <v>0</v>
      </c>
      <c r="H74" s="28">
        <f t="shared" si="74"/>
        <v>0</v>
      </c>
      <c r="I74" s="28">
        <f t="shared" si="74"/>
        <v>0</v>
      </c>
      <c r="J74" s="28">
        <f t="shared" si="74"/>
        <v>0</v>
      </c>
      <c r="K74" s="28">
        <f t="shared" si="74"/>
        <v>0</v>
      </c>
      <c r="L74" s="28">
        <f t="shared" si="74"/>
        <v>0</v>
      </c>
      <c r="M74" s="28">
        <f t="shared" si="74"/>
        <v>0</v>
      </c>
      <c r="N74" s="28">
        <f t="shared" si="74"/>
        <v>0</v>
      </c>
      <c r="O74" s="28">
        <f t="shared" si="74"/>
        <v>0</v>
      </c>
      <c r="P74" s="28">
        <f t="shared" si="74"/>
        <v>0</v>
      </c>
      <c r="Q74" s="28">
        <f t="shared" si="74"/>
        <v>0</v>
      </c>
      <c r="R74" s="28">
        <f t="shared" si="74"/>
        <v>0</v>
      </c>
      <c r="S74" s="28">
        <f t="shared" ref="S74:S75" si="75">SUM(G74:R74)</f>
        <v>0</v>
      </c>
      <c r="U74" s="28">
        <f t="shared" ref="U74:AF74" si="76">SUM(U75:U75)</f>
        <v>0</v>
      </c>
      <c r="V74" s="28">
        <f t="shared" si="76"/>
        <v>0</v>
      </c>
      <c r="W74" s="28">
        <f t="shared" si="76"/>
        <v>0</v>
      </c>
      <c r="X74" s="28">
        <f t="shared" si="76"/>
        <v>0</v>
      </c>
      <c r="Y74" s="28">
        <f t="shared" si="76"/>
        <v>0</v>
      </c>
      <c r="Z74" s="28">
        <f t="shared" si="76"/>
        <v>0</v>
      </c>
      <c r="AA74" s="28">
        <f t="shared" si="76"/>
        <v>0</v>
      </c>
      <c r="AB74" s="28">
        <f t="shared" si="76"/>
        <v>0</v>
      </c>
      <c r="AC74" s="28">
        <f t="shared" si="76"/>
        <v>0</v>
      </c>
      <c r="AD74" s="28">
        <f t="shared" si="76"/>
        <v>0</v>
      </c>
      <c r="AE74" s="28">
        <f t="shared" si="76"/>
        <v>0</v>
      </c>
      <c r="AF74" s="28">
        <f t="shared" si="76"/>
        <v>0</v>
      </c>
      <c r="AG74" s="28">
        <f t="shared" ref="AG74:AG75" si="77">SUM(U74:AF74)</f>
        <v>0</v>
      </c>
    </row>
    <row r="75" spans="3:33" x14ac:dyDescent="0.2">
      <c r="C75" s="36" t="s">
        <v>160</v>
      </c>
      <c r="E75" s="37"/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28">
        <f t="shared" si="75"/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28">
        <f t="shared" si="77"/>
        <v>0</v>
      </c>
    </row>
    <row r="76" spans="3:33" x14ac:dyDescent="0.2">
      <c r="C76" s="30"/>
      <c r="S76" s="28"/>
      <c r="U76" s="22"/>
      <c r="AG76" s="28"/>
    </row>
    <row r="77" spans="3:33" x14ac:dyDescent="0.2">
      <c r="C77" s="30" t="s">
        <v>275</v>
      </c>
      <c r="G77" s="28">
        <f t="shared" ref="G77:R77" si="78">SUM(G78:G79)</f>
        <v>0</v>
      </c>
      <c r="H77" s="28">
        <f t="shared" si="78"/>
        <v>0</v>
      </c>
      <c r="I77" s="28">
        <f t="shared" si="78"/>
        <v>0</v>
      </c>
      <c r="J77" s="28">
        <f t="shared" si="78"/>
        <v>0</v>
      </c>
      <c r="K77" s="28">
        <f t="shared" si="78"/>
        <v>0</v>
      </c>
      <c r="L77" s="28">
        <f t="shared" si="78"/>
        <v>0</v>
      </c>
      <c r="M77" s="28">
        <f t="shared" si="78"/>
        <v>0</v>
      </c>
      <c r="N77" s="28">
        <f t="shared" si="78"/>
        <v>0</v>
      </c>
      <c r="O77" s="28">
        <f t="shared" si="78"/>
        <v>0</v>
      </c>
      <c r="P77" s="28">
        <f t="shared" si="78"/>
        <v>0</v>
      </c>
      <c r="Q77" s="28">
        <f t="shared" si="78"/>
        <v>0</v>
      </c>
      <c r="R77" s="28">
        <f t="shared" si="78"/>
        <v>0</v>
      </c>
      <c r="S77" s="28">
        <f t="shared" ref="S77:S79" si="79">SUM(G77:R77)</f>
        <v>0</v>
      </c>
      <c r="U77" s="28">
        <f t="shared" ref="U77:AF77" si="80">SUM(U78:U79)</f>
        <v>0</v>
      </c>
      <c r="V77" s="28">
        <f t="shared" si="80"/>
        <v>0</v>
      </c>
      <c r="W77" s="28">
        <f t="shared" si="80"/>
        <v>0</v>
      </c>
      <c r="X77" s="28">
        <f t="shared" si="80"/>
        <v>0</v>
      </c>
      <c r="Y77" s="28">
        <f t="shared" si="80"/>
        <v>0</v>
      </c>
      <c r="Z77" s="28">
        <f t="shared" si="80"/>
        <v>0</v>
      </c>
      <c r="AA77" s="28">
        <f t="shared" si="80"/>
        <v>0</v>
      </c>
      <c r="AB77" s="28">
        <f t="shared" si="80"/>
        <v>0</v>
      </c>
      <c r="AC77" s="28">
        <f t="shared" si="80"/>
        <v>0</v>
      </c>
      <c r="AD77" s="28">
        <f t="shared" si="80"/>
        <v>0</v>
      </c>
      <c r="AE77" s="28">
        <f t="shared" si="80"/>
        <v>0</v>
      </c>
      <c r="AF77" s="28">
        <f t="shared" si="80"/>
        <v>0</v>
      </c>
      <c r="AG77" s="28">
        <f t="shared" ref="AG77:AG79" si="81">SUM(U77:AF77)</f>
        <v>0</v>
      </c>
    </row>
    <row r="78" spans="3:33" x14ac:dyDescent="0.2">
      <c r="C78" s="36" t="s">
        <v>161</v>
      </c>
      <c r="E78" s="37"/>
      <c r="G78" s="38">
        <f>Kredit!E17</f>
        <v>0</v>
      </c>
      <c r="H78" s="38">
        <f>Kredit!F17</f>
        <v>0</v>
      </c>
      <c r="I78" s="38">
        <f>Kredit!G17</f>
        <v>0</v>
      </c>
      <c r="J78" s="38">
        <f>Kredit!H17</f>
        <v>0</v>
      </c>
      <c r="K78" s="38">
        <f>Kredit!I17</f>
        <v>0</v>
      </c>
      <c r="L78" s="38">
        <f>Kredit!J17</f>
        <v>0</v>
      </c>
      <c r="M78" s="38">
        <f>Kredit!K17</f>
        <v>0</v>
      </c>
      <c r="N78" s="38">
        <f>Kredit!L17</f>
        <v>0</v>
      </c>
      <c r="O78" s="38">
        <f>Kredit!M17</f>
        <v>0</v>
      </c>
      <c r="P78" s="38">
        <f>Kredit!N17</f>
        <v>0</v>
      </c>
      <c r="Q78" s="38">
        <f>Kredit!O17</f>
        <v>0</v>
      </c>
      <c r="R78" s="38">
        <f>Kredit!P17</f>
        <v>0</v>
      </c>
      <c r="S78" s="28">
        <f t="shared" si="79"/>
        <v>0</v>
      </c>
      <c r="U78" s="38">
        <f>Kredit!S17</f>
        <v>0</v>
      </c>
      <c r="V78" s="38">
        <f>Kredit!T17</f>
        <v>0</v>
      </c>
      <c r="W78" s="38">
        <f>Kredit!U17</f>
        <v>0</v>
      </c>
      <c r="X78" s="38">
        <f>Kredit!V17</f>
        <v>0</v>
      </c>
      <c r="Y78" s="38">
        <f>Kredit!W17</f>
        <v>0</v>
      </c>
      <c r="Z78" s="38">
        <f>Kredit!X17</f>
        <v>0</v>
      </c>
      <c r="AA78" s="38">
        <f>Kredit!Y17</f>
        <v>0</v>
      </c>
      <c r="AB78" s="38">
        <f>Kredit!Z17</f>
        <v>0</v>
      </c>
      <c r="AC78" s="38">
        <f>Kredit!AA17</f>
        <v>0</v>
      </c>
      <c r="AD78" s="38">
        <f>Kredit!AB17</f>
        <v>0</v>
      </c>
      <c r="AE78" s="38">
        <f>Kredit!AC17</f>
        <v>0</v>
      </c>
      <c r="AF78" s="38">
        <f>Kredit!AD17</f>
        <v>0</v>
      </c>
      <c r="AG78" s="28">
        <f t="shared" si="81"/>
        <v>0</v>
      </c>
    </row>
    <row r="79" spans="3:33" x14ac:dyDescent="0.2">
      <c r="C79" s="36" t="s">
        <v>160</v>
      </c>
      <c r="E79" s="37"/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28">
        <f t="shared" si="79"/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28">
        <f t="shared" si="81"/>
        <v>0</v>
      </c>
    </row>
    <row r="80" spans="3:33" x14ac:dyDescent="0.2">
      <c r="C80" s="30"/>
      <c r="S80" s="28"/>
      <c r="U80" s="22"/>
      <c r="AG80" s="28"/>
    </row>
    <row r="81" spans="3:33" s="37" customFormat="1" x14ac:dyDescent="0.2">
      <c r="C81" s="31" t="s">
        <v>276</v>
      </c>
      <c r="G81" s="28">
        <f>G72+G74-G77</f>
        <v>0</v>
      </c>
      <c r="H81" s="28">
        <f t="shared" ref="H81:AG81" si="82">H72+H74-H77</f>
        <v>0</v>
      </c>
      <c r="I81" s="28">
        <f t="shared" si="82"/>
        <v>0</v>
      </c>
      <c r="J81" s="28">
        <f t="shared" si="82"/>
        <v>0</v>
      </c>
      <c r="K81" s="28">
        <f t="shared" si="82"/>
        <v>0</v>
      </c>
      <c r="L81" s="28">
        <f t="shared" si="82"/>
        <v>0</v>
      </c>
      <c r="M81" s="28">
        <f t="shared" si="82"/>
        <v>0</v>
      </c>
      <c r="N81" s="28">
        <f t="shared" si="82"/>
        <v>0</v>
      </c>
      <c r="O81" s="28">
        <f t="shared" si="82"/>
        <v>0</v>
      </c>
      <c r="P81" s="28">
        <f t="shared" si="82"/>
        <v>0</v>
      </c>
      <c r="Q81" s="28">
        <f t="shared" si="82"/>
        <v>0</v>
      </c>
      <c r="R81" s="28">
        <f t="shared" si="82"/>
        <v>0</v>
      </c>
      <c r="S81" s="28">
        <f t="shared" si="82"/>
        <v>0</v>
      </c>
      <c r="T81" s="28"/>
      <c r="U81" s="28">
        <f t="shared" si="82"/>
        <v>0</v>
      </c>
      <c r="V81" s="28">
        <f t="shared" si="82"/>
        <v>0</v>
      </c>
      <c r="W81" s="28">
        <f t="shared" si="82"/>
        <v>0</v>
      </c>
      <c r="X81" s="28">
        <f t="shared" si="82"/>
        <v>0</v>
      </c>
      <c r="Y81" s="28">
        <f t="shared" si="82"/>
        <v>0</v>
      </c>
      <c r="Z81" s="28">
        <f t="shared" si="82"/>
        <v>0</v>
      </c>
      <c r="AA81" s="28">
        <f t="shared" si="82"/>
        <v>0</v>
      </c>
      <c r="AB81" s="28">
        <f t="shared" si="82"/>
        <v>0</v>
      </c>
      <c r="AC81" s="28">
        <f t="shared" si="82"/>
        <v>0</v>
      </c>
      <c r="AD81" s="28">
        <f t="shared" si="82"/>
        <v>0</v>
      </c>
      <c r="AE81" s="28">
        <f t="shared" si="82"/>
        <v>0</v>
      </c>
      <c r="AF81" s="28">
        <f t="shared" si="82"/>
        <v>0</v>
      </c>
      <c r="AG81" s="28">
        <f t="shared" si="82"/>
        <v>0</v>
      </c>
    </row>
    <row r="82" spans="3:33" x14ac:dyDescent="0.2">
      <c r="C82" s="30"/>
      <c r="S82" s="28"/>
      <c r="U82" s="22"/>
      <c r="AG82" s="28"/>
    </row>
    <row r="83" spans="3:33" x14ac:dyDescent="0.2">
      <c r="C83" s="30" t="s">
        <v>277</v>
      </c>
      <c r="E83" s="47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0</v>
      </c>
      <c r="S83" s="28">
        <f t="shared" ref="S83" si="83">SUM(G83:R83)</f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3">
        <v>0</v>
      </c>
      <c r="AF83" s="43">
        <v>0</v>
      </c>
      <c r="AG83" s="28">
        <f t="shared" ref="AG83" si="84">SUM(U83:AF83)</f>
        <v>0</v>
      </c>
    </row>
    <row r="84" spans="3:33" x14ac:dyDescent="0.2">
      <c r="C84" s="30"/>
      <c r="S84" s="28"/>
      <c r="U84" s="22"/>
      <c r="AG84" s="28"/>
    </row>
    <row r="85" spans="3:33" x14ac:dyDescent="0.2">
      <c r="C85" s="30" t="s">
        <v>278</v>
      </c>
      <c r="E85" s="47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28">
        <f t="shared" ref="S85" si="85">SUM(G85:R85)</f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28">
        <f t="shared" ref="AG85" si="86">SUM(U85:AF85)</f>
        <v>0</v>
      </c>
    </row>
    <row r="86" spans="3:33" x14ac:dyDescent="0.2">
      <c r="C86" s="30"/>
      <c r="S86" s="28"/>
      <c r="U86" s="22"/>
      <c r="AG86" s="28"/>
    </row>
    <row r="87" spans="3:33" s="37" customFormat="1" x14ac:dyDescent="0.2">
      <c r="C87" s="31" t="s">
        <v>279</v>
      </c>
      <c r="G87" s="28">
        <f>G83-G85</f>
        <v>0</v>
      </c>
      <c r="H87" s="28">
        <f t="shared" ref="H87:R87" si="87">H83-H85</f>
        <v>0</v>
      </c>
      <c r="I87" s="28">
        <f t="shared" si="87"/>
        <v>0</v>
      </c>
      <c r="J87" s="28">
        <f t="shared" si="87"/>
        <v>0</v>
      </c>
      <c r="K87" s="28">
        <f t="shared" si="87"/>
        <v>0</v>
      </c>
      <c r="L87" s="28">
        <f t="shared" si="87"/>
        <v>0</v>
      </c>
      <c r="M87" s="28">
        <f t="shared" si="87"/>
        <v>0</v>
      </c>
      <c r="N87" s="28">
        <f t="shared" si="87"/>
        <v>0</v>
      </c>
      <c r="O87" s="28">
        <f t="shared" si="87"/>
        <v>0</v>
      </c>
      <c r="P87" s="28">
        <f t="shared" si="87"/>
        <v>0</v>
      </c>
      <c r="Q87" s="28">
        <f t="shared" si="87"/>
        <v>0</v>
      </c>
      <c r="R87" s="28">
        <f t="shared" si="87"/>
        <v>0</v>
      </c>
      <c r="S87" s="28">
        <f>SUM(G87:R87)</f>
        <v>0</v>
      </c>
      <c r="U87" s="28">
        <f>U83-U85</f>
        <v>0</v>
      </c>
      <c r="V87" s="28">
        <f t="shared" ref="V87:AF87" si="88">V83-V85</f>
        <v>0</v>
      </c>
      <c r="W87" s="28">
        <f t="shared" si="88"/>
        <v>0</v>
      </c>
      <c r="X87" s="28">
        <f t="shared" si="88"/>
        <v>0</v>
      </c>
      <c r="Y87" s="28">
        <f t="shared" si="88"/>
        <v>0</v>
      </c>
      <c r="Z87" s="28">
        <f t="shared" si="88"/>
        <v>0</v>
      </c>
      <c r="AA87" s="28">
        <f t="shared" si="88"/>
        <v>0</v>
      </c>
      <c r="AB87" s="28">
        <f t="shared" si="88"/>
        <v>0</v>
      </c>
      <c r="AC87" s="28">
        <f t="shared" si="88"/>
        <v>0</v>
      </c>
      <c r="AD87" s="28">
        <f t="shared" si="88"/>
        <v>0</v>
      </c>
      <c r="AE87" s="28">
        <f t="shared" si="88"/>
        <v>0</v>
      </c>
      <c r="AF87" s="28">
        <f t="shared" si="88"/>
        <v>0</v>
      </c>
      <c r="AG87" s="28">
        <f>SUM(U87:AF87)</f>
        <v>0</v>
      </c>
    </row>
    <row r="88" spans="3:33" x14ac:dyDescent="0.2">
      <c r="C88" s="30"/>
      <c r="S88" s="28"/>
      <c r="U88" s="22"/>
      <c r="AG88" s="28"/>
    </row>
    <row r="89" spans="3:33" s="37" customFormat="1" x14ac:dyDescent="0.2">
      <c r="C89" s="31" t="s">
        <v>280</v>
      </c>
      <c r="G89" s="28">
        <f>Steuerberechnung!E18+Steuerberechnung!E25</f>
        <v>0</v>
      </c>
      <c r="H89" s="28">
        <f>Steuerberechnung!F18+Steuerberechnung!F25</f>
        <v>0</v>
      </c>
      <c r="I89" s="28">
        <f>Steuerberechnung!G18+Steuerberechnung!G25</f>
        <v>0</v>
      </c>
      <c r="J89" s="28">
        <f>Steuerberechnung!H18+Steuerberechnung!H25</f>
        <v>0</v>
      </c>
      <c r="K89" s="28">
        <f>Steuerberechnung!I18+Steuerberechnung!I25</f>
        <v>0</v>
      </c>
      <c r="L89" s="28">
        <f>Steuerberechnung!J18+Steuerberechnung!J25</f>
        <v>0</v>
      </c>
      <c r="M89" s="28">
        <f>Steuerberechnung!K18+Steuerberechnung!K25</f>
        <v>0</v>
      </c>
      <c r="N89" s="28">
        <f>Steuerberechnung!L18+Steuerberechnung!L25</f>
        <v>0</v>
      </c>
      <c r="O89" s="28">
        <f>Steuerberechnung!M18+Steuerberechnung!M25</f>
        <v>0</v>
      </c>
      <c r="P89" s="28">
        <f>Steuerberechnung!N18+Steuerberechnung!N25</f>
        <v>0</v>
      </c>
      <c r="Q89" s="28">
        <f>Steuerberechnung!O18+Steuerberechnung!O25</f>
        <v>0</v>
      </c>
      <c r="R89" s="28">
        <f>Steuerberechnung!P18+Steuerberechnung!P25</f>
        <v>0</v>
      </c>
      <c r="S89" s="28">
        <f>SUM(G89:R89)</f>
        <v>0</v>
      </c>
      <c r="U89" s="28">
        <f>Steuerberechnung!S18+Steuerberechnung!S25</f>
        <v>0</v>
      </c>
      <c r="V89" s="28">
        <f>Steuerberechnung!T18+Steuerberechnung!T25</f>
        <v>0</v>
      </c>
      <c r="W89" s="28">
        <f>Steuerberechnung!U18+Steuerberechnung!U25</f>
        <v>0</v>
      </c>
      <c r="X89" s="28">
        <f>Steuerberechnung!V18+Steuerberechnung!V25</f>
        <v>0</v>
      </c>
      <c r="Y89" s="28">
        <f>Steuerberechnung!W18+Steuerberechnung!W25</f>
        <v>0</v>
      </c>
      <c r="Z89" s="28">
        <f>Steuerberechnung!X18+Steuerberechnung!X25</f>
        <v>0</v>
      </c>
      <c r="AA89" s="28">
        <f>Steuerberechnung!Y18+Steuerberechnung!Y25</f>
        <v>0</v>
      </c>
      <c r="AB89" s="28">
        <f>Steuerberechnung!Z18+Steuerberechnung!Z25</f>
        <v>0</v>
      </c>
      <c r="AC89" s="28">
        <f>Steuerberechnung!AA18+Steuerberechnung!AA25</f>
        <v>0</v>
      </c>
      <c r="AD89" s="28">
        <f>Steuerberechnung!AB18+Steuerberechnung!AB25</f>
        <v>0</v>
      </c>
      <c r="AE89" s="28">
        <f>Steuerberechnung!AC18+Steuerberechnung!AC25</f>
        <v>0</v>
      </c>
      <c r="AF89" s="28">
        <f>Steuerberechnung!AD18+Steuerberechnung!AD25</f>
        <v>0</v>
      </c>
      <c r="AG89" s="28">
        <f>SUM(U89:AF89)</f>
        <v>0</v>
      </c>
    </row>
    <row r="90" spans="3:33" x14ac:dyDescent="0.2">
      <c r="C90" s="30"/>
      <c r="S90" s="28"/>
      <c r="U90" s="22"/>
      <c r="AG90" s="28"/>
    </row>
    <row r="91" spans="3:33" s="37" customFormat="1" x14ac:dyDescent="0.2">
      <c r="C91" s="31" t="s">
        <v>143</v>
      </c>
      <c r="G91" s="28">
        <f>G81+G87-G89</f>
        <v>0</v>
      </c>
      <c r="H91" s="28">
        <f t="shared" ref="H91:R91" si="89">H81+H87-H89</f>
        <v>0</v>
      </c>
      <c r="I91" s="28">
        <f t="shared" si="89"/>
        <v>0</v>
      </c>
      <c r="J91" s="28">
        <f t="shared" si="89"/>
        <v>0</v>
      </c>
      <c r="K91" s="28">
        <f t="shared" si="89"/>
        <v>0</v>
      </c>
      <c r="L91" s="28">
        <f t="shared" si="89"/>
        <v>0</v>
      </c>
      <c r="M91" s="28">
        <f t="shared" si="89"/>
        <v>0</v>
      </c>
      <c r="N91" s="28">
        <f t="shared" si="89"/>
        <v>0</v>
      </c>
      <c r="O91" s="28">
        <f t="shared" si="89"/>
        <v>0</v>
      </c>
      <c r="P91" s="28">
        <f t="shared" si="89"/>
        <v>0</v>
      </c>
      <c r="Q91" s="28">
        <f t="shared" si="89"/>
        <v>0</v>
      </c>
      <c r="R91" s="28">
        <f t="shared" si="89"/>
        <v>0</v>
      </c>
      <c r="S91" s="28">
        <f>SUM(G91:R91)</f>
        <v>0</v>
      </c>
      <c r="U91" s="28">
        <f>U81+U87-U89</f>
        <v>0</v>
      </c>
      <c r="V91" s="28">
        <f t="shared" ref="V91:AF91" si="90">V81+V87-V89</f>
        <v>0</v>
      </c>
      <c r="W91" s="28">
        <f t="shared" si="90"/>
        <v>0</v>
      </c>
      <c r="X91" s="28">
        <f t="shared" si="90"/>
        <v>0</v>
      </c>
      <c r="Y91" s="28">
        <f t="shared" si="90"/>
        <v>0</v>
      </c>
      <c r="Z91" s="28">
        <f t="shared" si="90"/>
        <v>0</v>
      </c>
      <c r="AA91" s="28">
        <f t="shared" si="90"/>
        <v>0</v>
      </c>
      <c r="AB91" s="28">
        <f t="shared" si="90"/>
        <v>0</v>
      </c>
      <c r="AC91" s="28">
        <f t="shared" si="90"/>
        <v>0</v>
      </c>
      <c r="AD91" s="28">
        <f t="shared" si="90"/>
        <v>0</v>
      </c>
      <c r="AE91" s="28">
        <f t="shared" si="90"/>
        <v>0</v>
      </c>
      <c r="AF91" s="28">
        <f t="shared" si="90"/>
        <v>0</v>
      </c>
      <c r="AG91" s="28">
        <f>SUM(U91:AF91)</f>
        <v>0</v>
      </c>
    </row>
  </sheetData>
  <mergeCells count="4">
    <mergeCell ref="C7:C8"/>
    <mergeCell ref="G7:S7"/>
    <mergeCell ref="U7:AG7"/>
    <mergeCell ref="E7:E8"/>
  </mergeCells>
  <pageMargins left="0.7" right="0.7" top="0.78740157499999996" bottom="0.78740157499999996" header="0.3" footer="0.3"/>
  <pageSetup paperSize="9" orientation="portrait" verticalDpi="0" r:id="rId1"/>
  <ignoredErrors>
    <ignoredError sqref="G50 H50:R50" formulaRange="1"/>
    <ignoredError sqref="C7" unlockedFormula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AX31"/>
  <sheetViews>
    <sheetView showGridLines="0" showRowColHeaders="0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8.7109375" customWidth="1"/>
    <col min="7" max="7" width="8.7109375" style="22" customWidth="1"/>
    <col min="8" max="18" width="8.7109375" customWidth="1"/>
  </cols>
  <sheetData>
    <row r="3" spans="2:50" ht="28.5" customHeight="1" x14ac:dyDescent="0.2"/>
    <row r="4" spans="2:50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</row>
    <row r="5" spans="2:50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50" x14ac:dyDescent="0.2">
      <c r="C6" s="4"/>
      <c r="D6" s="3"/>
      <c r="E6" s="3"/>
      <c r="F6" s="3"/>
    </row>
    <row r="7" spans="2:50" x14ac:dyDescent="0.2">
      <c r="C7" s="77" t="str">
        <f>Stammdaten!E7</f>
        <v>Muster GmbH</v>
      </c>
      <c r="D7" s="37"/>
      <c r="E7" s="83"/>
      <c r="F7" s="83"/>
      <c r="G7" s="78">
        <f>'GuV - Gesamtübersicht'!G7</f>
        <v>2019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50" x14ac:dyDescent="0.2">
      <c r="C8" s="77"/>
      <c r="D8" s="37"/>
      <c r="E8" s="84"/>
      <c r="F8" s="84"/>
      <c r="G8" s="25" t="str">
        <f>'GuV - Gesamtübersicht'!G8</f>
        <v>Januar</v>
      </c>
      <c r="H8" s="25" t="str">
        <f>'GuV - Gesamtübersicht'!H8</f>
        <v>Februar</v>
      </c>
      <c r="I8" s="25" t="str">
        <f>'GuV - Gesamtübersicht'!I8</f>
        <v>März</v>
      </c>
      <c r="J8" s="25" t="str">
        <f>'GuV - Gesamtübersicht'!J8</f>
        <v>April</v>
      </c>
      <c r="K8" s="25" t="str">
        <f>'GuV - Gesamtübersicht'!K8</f>
        <v>Mai</v>
      </c>
      <c r="L8" s="25" t="str">
        <f>'GuV - Gesamtübersicht'!L8</f>
        <v>Juni</v>
      </c>
      <c r="M8" s="25" t="str">
        <f>'GuV - Gesamtübersicht'!M8</f>
        <v>Juli</v>
      </c>
      <c r="N8" s="25" t="str">
        <f>'GuV - Gesamtübersicht'!N8</f>
        <v>August</v>
      </c>
      <c r="O8" s="25" t="str">
        <f>'GuV - Gesamtübersicht'!O8</f>
        <v>September</v>
      </c>
      <c r="P8" s="25" t="str">
        <f>'GuV - Gesamtübersicht'!P8</f>
        <v>Oktober</v>
      </c>
      <c r="Q8" s="25" t="str">
        <f>'GuV - Gesamtübersicht'!Q8</f>
        <v>November</v>
      </c>
      <c r="R8" s="25" t="str">
        <f>'GuV - Gesamtübersicht'!R8</f>
        <v>Dezember</v>
      </c>
    </row>
    <row r="9" spans="2:50" ht="13.5" thickBot="1" x14ac:dyDescent="0.25"/>
    <row r="10" spans="2:50" s="37" customFormat="1" ht="13.5" thickTop="1" x14ac:dyDescent="0.2">
      <c r="C10" s="30" t="s">
        <v>28</v>
      </c>
      <c r="E10" s="62">
        <v>40000</v>
      </c>
      <c r="F10" s="63">
        <f>LEFT(G7,4)*1</f>
        <v>2019</v>
      </c>
      <c r="G10" s="64">
        <f>'GuV - Gesamtübersicht'!G10</f>
        <v>0</v>
      </c>
      <c r="H10" s="64">
        <f>'GuV - Gesamtübersicht'!H10</f>
        <v>0</v>
      </c>
      <c r="I10" s="64">
        <f>'GuV - Gesamtübersicht'!I10</f>
        <v>0</v>
      </c>
      <c r="J10" s="64">
        <f>'GuV - Gesamtübersicht'!J10</f>
        <v>0</v>
      </c>
      <c r="K10" s="64">
        <f>'GuV - Gesamtübersicht'!K10</f>
        <v>0</v>
      </c>
      <c r="L10" s="64">
        <f>'GuV - Gesamtübersicht'!L10</f>
        <v>0</v>
      </c>
      <c r="M10" s="64">
        <f>'GuV - Gesamtübersicht'!M10</f>
        <v>0</v>
      </c>
      <c r="N10" s="64">
        <f>'GuV - Gesamtübersicht'!N10</f>
        <v>0</v>
      </c>
      <c r="O10" s="64">
        <f>'GuV - Gesamtübersicht'!O10</f>
        <v>0</v>
      </c>
      <c r="P10" s="64">
        <f>'GuV - Gesamtübersicht'!P10</f>
        <v>0</v>
      </c>
      <c r="Q10" s="64">
        <f>'GuV - Gesamtübersicht'!Q10</f>
        <v>0</v>
      </c>
      <c r="R10" s="71">
        <f>'GuV - Gesamtübersicht'!R10</f>
        <v>0</v>
      </c>
    </row>
    <row r="11" spans="2:50" x14ac:dyDescent="0.2">
      <c r="B11" s="37"/>
      <c r="C11" s="30" t="s">
        <v>294</v>
      </c>
      <c r="E11" s="65">
        <v>41000</v>
      </c>
      <c r="F11" s="60">
        <f>F10</f>
        <v>2019</v>
      </c>
      <c r="G11" s="61">
        <f>'GuV - Gesamtübersicht'!G12</f>
        <v>0</v>
      </c>
      <c r="H11" s="61">
        <f>'GuV - Gesamtübersicht'!H12</f>
        <v>0</v>
      </c>
      <c r="I11" s="61">
        <f>'GuV - Gesamtübersicht'!I12</f>
        <v>0</v>
      </c>
      <c r="J11" s="61">
        <f>'GuV - Gesamtübersicht'!J12</f>
        <v>0</v>
      </c>
      <c r="K11" s="61">
        <f>'GuV - Gesamtübersicht'!K12</f>
        <v>0</v>
      </c>
      <c r="L11" s="61">
        <f>'GuV - Gesamtübersicht'!L12</f>
        <v>0</v>
      </c>
      <c r="M11" s="61">
        <f>'GuV - Gesamtübersicht'!M12</f>
        <v>0</v>
      </c>
      <c r="N11" s="61">
        <f>'GuV - Gesamtübersicht'!N12</f>
        <v>0</v>
      </c>
      <c r="O11" s="61">
        <f>'GuV - Gesamtübersicht'!O12</f>
        <v>0</v>
      </c>
      <c r="P11" s="61">
        <f>'GuV - Gesamtübersicht'!P12</f>
        <v>0</v>
      </c>
      <c r="Q11" s="61">
        <f>'GuV - Gesamtübersicht'!Q12</f>
        <v>0</v>
      </c>
      <c r="R11" s="66">
        <f>'GuV - Gesamtübersicht'!R12</f>
        <v>0</v>
      </c>
    </row>
    <row r="12" spans="2:50" s="37" customFormat="1" x14ac:dyDescent="0.2">
      <c r="C12" s="30" t="s">
        <v>281</v>
      </c>
      <c r="E12" s="65">
        <v>42000</v>
      </c>
      <c r="F12" s="60">
        <f t="shared" ref="F12:F30" si="0">F11</f>
        <v>2019</v>
      </c>
      <c r="G12" s="61">
        <f>'GuV - Gesamtübersicht'!G16</f>
        <v>0</v>
      </c>
      <c r="H12" s="61">
        <f>'GuV - Gesamtübersicht'!H16</f>
        <v>0</v>
      </c>
      <c r="I12" s="61">
        <f>'GuV - Gesamtübersicht'!I16</f>
        <v>0</v>
      </c>
      <c r="J12" s="61">
        <f>'GuV - Gesamtübersicht'!J16</f>
        <v>0</v>
      </c>
      <c r="K12" s="61">
        <f>'GuV - Gesamtübersicht'!K16</f>
        <v>0</v>
      </c>
      <c r="L12" s="61">
        <f>'GuV - Gesamtübersicht'!L16</f>
        <v>0</v>
      </c>
      <c r="M12" s="61">
        <f>'GuV - Gesamtübersicht'!M16</f>
        <v>0</v>
      </c>
      <c r="N12" s="61">
        <f>'GuV - Gesamtübersicht'!N16</f>
        <v>0</v>
      </c>
      <c r="O12" s="61">
        <f>'GuV - Gesamtübersicht'!O16</f>
        <v>0</v>
      </c>
      <c r="P12" s="61">
        <f>'GuV - Gesamtübersicht'!P16</f>
        <v>0</v>
      </c>
      <c r="Q12" s="61">
        <f>'GuV - Gesamtübersicht'!Q16</f>
        <v>0</v>
      </c>
      <c r="R12" s="66">
        <f>'GuV - Gesamtübersicht'!R16</f>
        <v>0</v>
      </c>
    </row>
    <row r="13" spans="2:50" x14ac:dyDescent="0.2">
      <c r="B13" s="37"/>
      <c r="C13" s="30" t="s">
        <v>282</v>
      </c>
      <c r="E13" s="65">
        <v>43000</v>
      </c>
      <c r="F13" s="60">
        <f t="shared" si="0"/>
        <v>2019</v>
      </c>
      <c r="G13" s="61">
        <f>'GuV - Gesamtübersicht'!G18</f>
        <v>0</v>
      </c>
      <c r="H13" s="61">
        <f>'GuV - Gesamtübersicht'!H18</f>
        <v>0</v>
      </c>
      <c r="I13" s="61">
        <f>'GuV - Gesamtübersicht'!I18</f>
        <v>0</v>
      </c>
      <c r="J13" s="61">
        <f>'GuV - Gesamtübersicht'!J18</f>
        <v>0</v>
      </c>
      <c r="K13" s="61">
        <f>'GuV - Gesamtübersicht'!K18</f>
        <v>0</v>
      </c>
      <c r="L13" s="61">
        <f>'GuV - Gesamtübersicht'!L18</f>
        <v>0</v>
      </c>
      <c r="M13" s="61">
        <f>'GuV - Gesamtübersicht'!M18</f>
        <v>0</v>
      </c>
      <c r="N13" s="61">
        <f>'GuV - Gesamtübersicht'!N18</f>
        <v>0</v>
      </c>
      <c r="O13" s="61">
        <f>'GuV - Gesamtübersicht'!O18</f>
        <v>0</v>
      </c>
      <c r="P13" s="61">
        <f>'GuV - Gesamtübersicht'!P18</f>
        <v>0</v>
      </c>
      <c r="Q13" s="61">
        <f>'GuV - Gesamtübersicht'!Q18</f>
        <v>0</v>
      </c>
      <c r="R13" s="66">
        <f>'GuV - Gesamtübersicht'!R18</f>
        <v>0</v>
      </c>
    </row>
    <row r="14" spans="2:50" x14ac:dyDescent="0.2">
      <c r="B14" s="37"/>
      <c r="C14" s="30" t="s">
        <v>283</v>
      </c>
      <c r="E14" s="65">
        <v>44000</v>
      </c>
      <c r="F14" s="60">
        <f t="shared" si="0"/>
        <v>2019</v>
      </c>
      <c r="G14" s="61">
        <f>'GuV - Gesamtübersicht'!G24</f>
        <v>0</v>
      </c>
      <c r="H14" s="61">
        <f>'GuV - Gesamtübersicht'!H24</f>
        <v>0</v>
      </c>
      <c r="I14" s="61">
        <f>'GuV - Gesamtübersicht'!I24</f>
        <v>0</v>
      </c>
      <c r="J14" s="61">
        <f>'GuV - Gesamtübersicht'!J24</f>
        <v>0</v>
      </c>
      <c r="K14" s="61">
        <f>'GuV - Gesamtübersicht'!K24</f>
        <v>0</v>
      </c>
      <c r="L14" s="61">
        <f>'GuV - Gesamtübersicht'!L24</f>
        <v>0</v>
      </c>
      <c r="M14" s="61">
        <f>'GuV - Gesamtübersicht'!M24</f>
        <v>0</v>
      </c>
      <c r="N14" s="61">
        <f>'GuV - Gesamtübersicht'!N24</f>
        <v>0</v>
      </c>
      <c r="O14" s="61">
        <f>'GuV - Gesamtübersicht'!O24</f>
        <v>0</v>
      </c>
      <c r="P14" s="61">
        <f>'GuV - Gesamtübersicht'!P24</f>
        <v>0</v>
      </c>
      <c r="Q14" s="61">
        <f>'GuV - Gesamtübersicht'!Q24</f>
        <v>0</v>
      </c>
      <c r="R14" s="66">
        <f>'GuV - Gesamtübersicht'!R24</f>
        <v>0</v>
      </c>
    </row>
    <row r="15" spans="2:50" x14ac:dyDescent="0.2">
      <c r="B15" s="37"/>
      <c r="C15" s="30" t="s">
        <v>284</v>
      </c>
      <c r="E15" s="65">
        <v>45000</v>
      </c>
      <c r="F15" s="60">
        <f t="shared" si="0"/>
        <v>2019</v>
      </c>
      <c r="G15" s="61">
        <f>'GuV - Gesamtübersicht'!G34</f>
        <v>0</v>
      </c>
      <c r="H15" s="61">
        <f>'GuV - Gesamtübersicht'!H34</f>
        <v>0</v>
      </c>
      <c r="I15" s="61">
        <f>'GuV - Gesamtübersicht'!I34</f>
        <v>0</v>
      </c>
      <c r="J15" s="61">
        <f>'GuV - Gesamtübersicht'!J34</f>
        <v>0</v>
      </c>
      <c r="K15" s="61">
        <f>'GuV - Gesamtübersicht'!K34</f>
        <v>0</v>
      </c>
      <c r="L15" s="61">
        <f>'GuV - Gesamtübersicht'!L34</f>
        <v>0</v>
      </c>
      <c r="M15" s="61">
        <f>'GuV - Gesamtübersicht'!M34</f>
        <v>0</v>
      </c>
      <c r="N15" s="61">
        <f>'GuV - Gesamtübersicht'!N34</f>
        <v>0</v>
      </c>
      <c r="O15" s="61">
        <f>'GuV - Gesamtübersicht'!O34</f>
        <v>0</v>
      </c>
      <c r="P15" s="61">
        <f>'GuV - Gesamtübersicht'!P34</f>
        <v>0</v>
      </c>
      <c r="Q15" s="61">
        <f>'GuV - Gesamtübersicht'!Q34</f>
        <v>0</v>
      </c>
      <c r="R15" s="66">
        <f>'GuV - Gesamtübersicht'!R34</f>
        <v>0</v>
      </c>
    </row>
    <row r="16" spans="2:50" x14ac:dyDescent="0.2">
      <c r="B16" s="37"/>
      <c r="C16" s="30" t="s">
        <v>285</v>
      </c>
      <c r="E16" s="65">
        <v>46000</v>
      </c>
      <c r="F16" s="60">
        <f t="shared" si="0"/>
        <v>2019</v>
      </c>
      <c r="G16" s="61">
        <f>'GuV - Gesamtübersicht'!G58</f>
        <v>0</v>
      </c>
      <c r="H16" s="61">
        <f>'GuV - Gesamtübersicht'!H58</f>
        <v>0</v>
      </c>
      <c r="I16" s="61">
        <f>'GuV - Gesamtübersicht'!I58</f>
        <v>0</v>
      </c>
      <c r="J16" s="61">
        <f>'GuV - Gesamtübersicht'!J58</f>
        <v>0</v>
      </c>
      <c r="K16" s="61">
        <f>'GuV - Gesamtübersicht'!K58</f>
        <v>0</v>
      </c>
      <c r="L16" s="61">
        <f>'GuV - Gesamtübersicht'!L58</f>
        <v>0</v>
      </c>
      <c r="M16" s="61">
        <f>'GuV - Gesamtübersicht'!M58</f>
        <v>0</v>
      </c>
      <c r="N16" s="61">
        <f>'GuV - Gesamtübersicht'!N58</f>
        <v>0</v>
      </c>
      <c r="O16" s="61">
        <f>'GuV - Gesamtübersicht'!O58</f>
        <v>0</v>
      </c>
      <c r="P16" s="61">
        <f>'GuV - Gesamtübersicht'!P58</f>
        <v>0</v>
      </c>
      <c r="Q16" s="61">
        <f>'GuV - Gesamtübersicht'!Q58</f>
        <v>0</v>
      </c>
      <c r="R16" s="66">
        <f>'GuV - Gesamtübersicht'!R58</f>
        <v>0</v>
      </c>
    </row>
    <row r="17" spans="2:18" x14ac:dyDescent="0.2">
      <c r="B17" s="37"/>
      <c r="C17" s="30" t="s">
        <v>286</v>
      </c>
      <c r="E17" s="65">
        <v>47000</v>
      </c>
      <c r="F17" s="60">
        <f t="shared" si="0"/>
        <v>2019</v>
      </c>
      <c r="G17" s="61">
        <f>'GuV - Gesamtübersicht'!G67</f>
        <v>0</v>
      </c>
      <c r="H17" s="61">
        <f>'GuV - Gesamtübersicht'!H67</f>
        <v>0</v>
      </c>
      <c r="I17" s="61">
        <f>'GuV - Gesamtübersicht'!I67</f>
        <v>0</v>
      </c>
      <c r="J17" s="61">
        <f>'GuV - Gesamtübersicht'!J67</f>
        <v>0</v>
      </c>
      <c r="K17" s="61">
        <f>'GuV - Gesamtübersicht'!K67</f>
        <v>0</v>
      </c>
      <c r="L17" s="61">
        <f>'GuV - Gesamtübersicht'!L67</f>
        <v>0</v>
      </c>
      <c r="M17" s="61">
        <f>'GuV - Gesamtübersicht'!M67</f>
        <v>0</v>
      </c>
      <c r="N17" s="61">
        <f>'GuV - Gesamtübersicht'!N67</f>
        <v>0</v>
      </c>
      <c r="O17" s="61">
        <f>'GuV - Gesamtübersicht'!O67</f>
        <v>0</v>
      </c>
      <c r="P17" s="61">
        <f>'GuV - Gesamtübersicht'!P67</f>
        <v>0</v>
      </c>
      <c r="Q17" s="61">
        <f>'GuV - Gesamtübersicht'!Q67</f>
        <v>0</v>
      </c>
      <c r="R17" s="66">
        <f>'GuV - Gesamtübersicht'!R67</f>
        <v>0</v>
      </c>
    </row>
    <row r="18" spans="2:18" x14ac:dyDescent="0.2">
      <c r="B18" s="37"/>
      <c r="C18" s="30" t="s">
        <v>295</v>
      </c>
      <c r="E18" s="65">
        <v>48000</v>
      </c>
      <c r="F18" s="60">
        <f t="shared" si="0"/>
        <v>2019</v>
      </c>
      <c r="G18" s="61">
        <f>'GuV - Gesamtübersicht'!G59</f>
        <v>0</v>
      </c>
      <c r="H18" s="61">
        <f>'GuV - Gesamtübersicht'!H59</f>
        <v>0</v>
      </c>
      <c r="I18" s="61">
        <f>'GuV - Gesamtübersicht'!I59</f>
        <v>0</v>
      </c>
      <c r="J18" s="61">
        <f>'GuV - Gesamtübersicht'!J59</f>
        <v>0</v>
      </c>
      <c r="K18" s="61">
        <f>'GuV - Gesamtübersicht'!K59</f>
        <v>0</v>
      </c>
      <c r="L18" s="61">
        <f>'GuV - Gesamtübersicht'!L59</f>
        <v>0</v>
      </c>
      <c r="M18" s="61">
        <f>'GuV - Gesamtübersicht'!M59</f>
        <v>0</v>
      </c>
      <c r="N18" s="61">
        <f>'GuV - Gesamtübersicht'!N59</f>
        <v>0</v>
      </c>
      <c r="O18" s="61">
        <f>'GuV - Gesamtübersicht'!O59</f>
        <v>0</v>
      </c>
      <c r="P18" s="61">
        <f>'GuV - Gesamtübersicht'!P59</f>
        <v>0</v>
      </c>
      <c r="Q18" s="61">
        <f>'GuV - Gesamtübersicht'!Q59</f>
        <v>0</v>
      </c>
      <c r="R18" s="66">
        <f>'GuV - Gesamtübersicht'!R59</f>
        <v>0</v>
      </c>
    </row>
    <row r="19" spans="2:18" x14ac:dyDescent="0.2">
      <c r="B19" s="37"/>
      <c r="C19" s="30" t="s">
        <v>287</v>
      </c>
      <c r="E19" s="65">
        <v>49000</v>
      </c>
      <c r="F19" s="60">
        <f t="shared" si="0"/>
        <v>2019</v>
      </c>
      <c r="G19" s="61">
        <f>'GuV - Gesamtübersicht'!G63</f>
        <v>0</v>
      </c>
      <c r="H19" s="61">
        <f>'GuV - Gesamtübersicht'!H63</f>
        <v>0</v>
      </c>
      <c r="I19" s="61">
        <f>'GuV - Gesamtübersicht'!I63</f>
        <v>0</v>
      </c>
      <c r="J19" s="61">
        <f>'GuV - Gesamtübersicht'!J63</f>
        <v>0</v>
      </c>
      <c r="K19" s="61">
        <f>'GuV - Gesamtübersicht'!K63</f>
        <v>0</v>
      </c>
      <c r="L19" s="61">
        <f>'GuV - Gesamtübersicht'!L63</f>
        <v>0</v>
      </c>
      <c r="M19" s="61">
        <f>'GuV - Gesamtübersicht'!M63</f>
        <v>0</v>
      </c>
      <c r="N19" s="61">
        <f>'GuV - Gesamtübersicht'!N63</f>
        <v>0</v>
      </c>
      <c r="O19" s="61">
        <f>'GuV - Gesamtübersicht'!O63</f>
        <v>0</v>
      </c>
      <c r="P19" s="61">
        <f>'GuV - Gesamtübersicht'!P63</f>
        <v>0</v>
      </c>
      <c r="Q19" s="61">
        <f>'GuV - Gesamtübersicht'!Q63</f>
        <v>0</v>
      </c>
      <c r="R19" s="66">
        <f>'GuV - Gesamtübersicht'!R63</f>
        <v>0</v>
      </c>
    </row>
    <row r="20" spans="2:18" x14ac:dyDescent="0.2">
      <c r="B20" s="37"/>
      <c r="C20" s="30" t="s">
        <v>296</v>
      </c>
      <c r="E20" s="65">
        <v>50000</v>
      </c>
      <c r="F20" s="60">
        <f t="shared" si="0"/>
        <v>2019</v>
      </c>
      <c r="G20" s="61">
        <f>'GuV - Gesamtübersicht'!G61</f>
        <v>0</v>
      </c>
      <c r="H20" s="61">
        <f>'GuV - Gesamtübersicht'!H61</f>
        <v>0</v>
      </c>
      <c r="I20" s="61">
        <f>'GuV - Gesamtübersicht'!I61</f>
        <v>0</v>
      </c>
      <c r="J20" s="61">
        <f>'GuV - Gesamtübersicht'!J61</f>
        <v>0</v>
      </c>
      <c r="K20" s="61">
        <f>'GuV - Gesamtübersicht'!K61</f>
        <v>0</v>
      </c>
      <c r="L20" s="61">
        <f>'GuV - Gesamtübersicht'!L61</f>
        <v>0</v>
      </c>
      <c r="M20" s="61">
        <f>'GuV - Gesamtübersicht'!M61</f>
        <v>0</v>
      </c>
      <c r="N20" s="61">
        <f>'GuV - Gesamtübersicht'!N61</f>
        <v>0</v>
      </c>
      <c r="O20" s="61">
        <f>'GuV - Gesamtübersicht'!O61</f>
        <v>0</v>
      </c>
      <c r="P20" s="61">
        <f>'GuV - Gesamtübersicht'!P61</f>
        <v>0</v>
      </c>
      <c r="Q20" s="61">
        <f>'GuV - Gesamtübersicht'!Q61</f>
        <v>0</v>
      </c>
      <c r="R20" s="66">
        <f>'GuV - Gesamtübersicht'!R61</f>
        <v>0</v>
      </c>
    </row>
    <row r="21" spans="2:18" x14ac:dyDescent="0.2">
      <c r="B21" s="37"/>
      <c r="C21" s="30" t="s">
        <v>297</v>
      </c>
      <c r="E21" s="65">
        <v>51000</v>
      </c>
      <c r="F21" s="60">
        <f t="shared" si="0"/>
        <v>2019</v>
      </c>
      <c r="G21" s="61">
        <f>'GuV - Gesamtübersicht'!G62</f>
        <v>0</v>
      </c>
      <c r="H21" s="61">
        <f>'GuV - Gesamtübersicht'!H62</f>
        <v>0</v>
      </c>
      <c r="I21" s="61">
        <f>'GuV - Gesamtübersicht'!I62</f>
        <v>0</v>
      </c>
      <c r="J21" s="61">
        <f>'GuV - Gesamtübersicht'!J62</f>
        <v>0</v>
      </c>
      <c r="K21" s="61">
        <f>'GuV - Gesamtübersicht'!K62</f>
        <v>0</v>
      </c>
      <c r="L21" s="61">
        <f>'GuV - Gesamtübersicht'!L62</f>
        <v>0</v>
      </c>
      <c r="M21" s="61">
        <f>'GuV - Gesamtübersicht'!M62</f>
        <v>0</v>
      </c>
      <c r="N21" s="61">
        <f>'GuV - Gesamtübersicht'!N62</f>
        <v>0</v>
      </c>
      <c r="O21" s="61">
        <f>'GuV - Gesamtübersicht'!O62</f>
        <v>0</v>
      </c>
      <c r="P21" s="61">
        <f>'GuV - Gesamtübersicht'!P62</f>
        <v>0</v>
      </c>
      <c r="Q21" s="61">
        <f>'GuV - Gesamtübersicht'!Q62</f>
        <v>0</v>
      </c>
      <c r="R21" s="66">
        <f>'GuV - Gesamtübersicht'!R62</f>
        <v>0</v>
      </c>
    </row>
    <row r="22" spans="2:18" x14ac:dyDescent="0.2">
      <c r="B22" s="37"/>
      <c r="C22" s="30" t="s">
        <v>288</v>
      </c>
      <c r="E22" s="65">
        <v>52000</v>
      </c>
      <c r="F22" s="60">
        <f t="shared" si="0"/>
        <v>2019</v>
      </c>
      <c r="G22" s="61">
        <f>'GuV - Gesamtübersicht'!G64</f>
        <v>0</v>
      </c>
      <c r="H22" s="61">
        <f>'GuV - Gesamtübersicht'!H64</f>
        <v>0</v>
      </c>
      <c r="I22" s="61">
        <f>'GuV - Gesamtübersicht'!I64</f>
        <v>0</v>
      </c>
      <c r="J22" s="61">
        <f>'GuV - Gesamtübersicht'!J64</f>
        <v>0</v>
      </c>
      <c r="K22" s="61">
        <f>'GuV - Gesamtübersicht'!K64</f>
        <v>0</v>
      </c>
      <c r="L22" s="61">
        <f>'GuV - Gesamtübersicht'!L64</f>
        <v>0</v>
      </c>
      <c r="M22" s="61">
        <f>'GuV - Gesamtübersicht'!M64</f>
        <v>0</v>
      </c>
      <c r="N22" s="61">
        <f>'GuV - Gesamtübersicht'!N64</f>
        <v>0</v>
      </c>
      <c r="O22" s="61">
        <f>'GuV - Gesamtübersicht'!O64</f>
        <v>0</v>
      </c>
      <c r="P22" s="61">
        <f>'GuV - Gesamtübersicht'!P64</f>
        <v>0</v>
      </c>
      <c r="Q22" s="61">
        <f>'GuV - Gesamtübersicht'!Q64</f>
        <v>0</v>
      </c>
      <c r="R22" s="66">
        <f>'GuV - Gesamtübersicht'!R64</f>
        <v>0</v>
      </c>
    </row>
    <row r="23" spans="2:18" x14ac:dyDescent="0.2">
      <c r="B23" s="37"/>
      <c r="C23" s="30" t="s">
        <v>7</v>
      </c>
      <c r="E23" s="65">
        <v>53000</v>
      </c>
      <c r="F23" s="60">
        <f t="shared" si="0"/>
        <v>2019</v>
      </c>
      <c r="G23" s="61">
        <f>'GuV - Gesamtübersicht'!G49</f>
        <v>0</v>
      </c>
      <c r="H23" s="61">
        <f>'GuV - Gesamtübersicht'!H49</f>
        <v>0</v>
      </c>
      <c r="I23" s="61">
        <f>'GuV - Gesamtübersicht'!I49</f>
        <v>0</v>
      </c>
      <c r="J23" s="61">
        <f>'GuV - Gesamtübersicht'!J49</f>
        <v>0</v>
      </c>
      <c r="K23" s="61">
        <f>'GuV - Gesamtübersicht'!K49</f>
        <v>0</v>
      </c>
      <c r="L23" s="61">
        <f>'GuV - Gesamtübersicht'!L49</f>
        <v>0</v>
      </c>
      <c r="M23" s="61">
        <f>'GuV - Gesamtübersicht'!M49</f>
        <v>0</v>
      </c>
      <c r="N23" s="61">
        <f>'GuV - Gesamtübersicht'!N49</f>
        <v>0</v>
      </c>
      <c r="O23" s="61">
        <f>'GuV - Gesamtübersicht'!O49</f>
        <v>0</v>
      </c>
      <c r="P23" s="61">
        <f>'GuV - Gesamtübersicht'!P49</f>
        <v>0</v>
      </c>
      <c r="Q23" s="61">
        <f>'GuV - Gesamtübersicht'!Q49</f>
        <v>0</v>
      </c>
      <c r="R23" s="66">
        <f>'GuV - Gesamtübersicht'!R49</f>
        <v>0</v>
      </c>
    </row>
    <row r="24" spans="2:18" s="37" customFormat="1" x14ac:dyDescent="0.2">
      <c r="C24" s="30" t="s">
        <v>4</v>
      </c>
      <c r="E24" s="65">
        <v>54000</v>
      </c>
      <c r="F24" s="60">
        <f t="shared" si="0"/>
        <v>2019</v>
      </c>
      <c r="G24" s="61">
        <f>'GuV - Gesamtübersicht'!G60</f>
        <v>0</v>
      </c>
      <c r="H24" s="61">
        <f>'GuV - Gesamtübersicht'!H60</f>
        <v>0</v>
      </c>
      <c r="I24" s="61">
        <f>'GuV - Gesamtübersicht'!I60</f>
        <v>0</v>
      </c>
      <c r="J24" s="61">
        <f>'GuV - Gesamtübersicht'!J60</f>
        <v>0</v>
      </c>
      <c r="K24" s="61">
        <f>'GuV - Gesamtübersicht'!K60</f>
        <v>0</v>
      </c>
      <c r="L24" s="61">
        <f>'GuV - Gesamtübersicht'!L60</f>
        <v>0</v>
      </c>
      <c r="M24" s="61">
        <f>'GuV - Gesamtübersicht'!M60</f>
        <v>0</v>
      </c>
      <c r="N24" s="61">
        <f>'GuV - Gesamtübersicht'!N60</f>
        <v>0</v>
      </c>
      <c r="O24" s="61">
        <f>'GuV - Gesamtübersicht'!O60</f>
        <v>0</v>
      </c>
      <c r="P24" s="61">
        <f>'GuV - Gesamtübersicht'!P60</f>
        <v>0</v>
      </c>
      <c r="Q24" s="61">
        <f>'GuV - Gesamtübersicht'!Q60</f>
        <v>0</v>
      </c>
      <c r="R24" s="66">
        <f>'GuV - Gesamtübersicht'!R60</f>
        <v>0</v>
      </c>
    </row>
    <row r="25" spans="2:18" x14ac:dyDescent="0.2">
      <c r="B25" s="37"/>
      <c r="C25" s="30" t="s">
        <v>263</v>
      </c>
      <c r="E25" s="65">
        <v>55000</v>
      </c>
      <c r="F25" s="60">
        <f t="shared" si="0"/>
        <v>2019</v>
      </c>
      <c r="G25" s="61">
        <f>'GuV - Gesamtübersicht'!G65</f>
        <v>0</v>
      </c>
      <c r="H25" s="61">
        <f>'GuV - Gesamtübersicht'!H65</f>
        <v>0</v>
      </c>
      <c r="I25" s="61">
        <f>'GuV - Gesamtübersicht'!I65</f>
        <v>0</v>
      </c>
      <c r="J25" s="61">
        <f>'GuV - Gesamtübersicht'!J65</f>
        <v>0</v>
      </c>
      <c r="K25" s="61">
        <f>'GuV - Gesamtübersicht'!K65</f>
        <v>0</v>
      </c>
      <c r="L25" s="61">
        <f>'GuV - Gesamtübersicht'!L65</f>
        <v>0</v>
      </c>
      <c r="M25" s="61">
        <f>'GuV - Gesamtübersicht'!M65</f>
        <v>0</v>
      </c>
      <c r="N25" s="61">
        <f>'GuV - Gesamtübersicht'!N65</f>
        <v>0</v>
      </c>
      <c r="O25" s="61">
        <f>'GuV - Gesamtübersicht'!O65</f>
        <v>0</v>
      </c>
      <c r="P25" s="61">
        <f>'GuV - Gesamtübersicht'!P65</f>
        <v>0</v>
      </c>
      <c r="Q25" s="61">
        <f>'GuV - Gesamtübersicht'!Q65</f>
        <v>0</v>
      </c>
      <c r="R25" s="66">
        <f>'GuV - Gesamtübersicht'!R65</f>
        <v>0</v>
      </c>
    </row>
    <row r="26" spans="2:18" x14ac:dyDescent="0.2">
      <c r="B26" s="37"/>
      <c r="C26" s="30" t="s">
        <v>289</v>
      </c>
      <c r="E26" s="65">
        <v>56000</v>
      </c>
      <c r="F26" s="60">
        <f t="shared" si="0"/>
        <v>2019</v>
      </c>
      <c r="G26" s="61">
        <f>'GuV - Gesamtübersicht'!G77</f>
        <v>0</v>
      </c>
      <c r="H26" s="61">
        <f>'GuV - Gesamtübersicht'!H77</f>
        <v>0</v>
      </c>
      <c r="I26" s="61">
        <f>'GuV - Gesamtübersicht'!I77</f>
        <v>0</v>
      </c>
      <c r="J26" s="61">
        <f>'GuV - Gesamtübersicht'!J77</f>
        <v>0</v>
      </c>
      <c r="K26" s="61">
        <f>'GuV - Gesamtübersicht'!K77</f>
        <v>0</v>
      </c>
      <c r="L26" s="61">
        <f>'GuV - Gesamtübersicht'!L77</f>
        <v>0</v>
      </c>
      <c r="M26" s="61">
        <f>'GuV - Gesamtübersicht'!M77</f>
        <v>0</v>
      </c>
      <c r="N26" s="61">
        <f>'GuV - Gesamtübersicht'!N77</f>
        <v>0</v>
      </c>
      <c r="O26" s="61">
        <f>'GuV - Gesamtübersicht'!O77</f>
        <v>0</v>
      </c>
      <c r="P26" s="61">
        <f>'GuV - Gesamtübersicht'!P77</f>
        <v>0</v>
      </c>
      <c r="Q26" s="61">
        <f>'GuV - Gesamtübersicht'!Q77</f>
        <v>0</v>
      </c>
      <c r="R26" s="66">
        <f>'GuV - Gesamtübersicht'!R77</f>
        <v>0</v>
      </c>
    </row>
    <row r="27" spans="2:18" x14ac:dyDescent="0.2">
      <c r="B27" s="37"/>
      <c r="C27" s="30" t="s">
        <v>290</v>
      </c>
      <c r="E27" s="65">
        <v>57000</v>
      </c>
      <c r="F27" s="60">
        <f t="shared" si="0"/>
        <v>2019</v>
      </c>
      <c r="G27" s="61">
        <f>'GuV - Gesamtübersicht'!G85</f>
        <v>0</v>
      </c>
      <c r="H27" s="61">
        <f>'GuV - Gesamtübersicht'!H85</f>
        <v>0</v>
      </c>
      <c r="I27" s="61">
        <f>'GuV - Gesamtübersicht'!I85</f>
        <v>0</v>
      </c>
      <c r="J27" s="61">
        <f>'GuV - Gesamtübersicht'!J85</f>
        <v>0</v>
      </c>
      <c r="K27" s="61">
        <f>'GuV - Gesamtübersicht'!K85</f>
        <v>0</v>
      </c>
      <c r="L27" s="61">
        <f>'GuV - Gesamtübersicht'!L85</f>
        <v>0</v>
      </c>
      <c r="M27" s="61">
        <f>'GuV - Gesamtübersicht'!M85</f>
        <v>0</v>
      </c>
      <c r="N27" s="61">
        <f>'GuV - Gesamtübersicht'!N85</f>
        <v>0</v>
      </c>
      <c r="O27" s="61">
        <f>'GuV - Gesamtübersicht'!O85</f>
        <v>0</v>
      </c>
      <c r="P27" s="61">
        <f>'GuV - Gesamtübersicht'!P85</f>
        <v>0</v>
      </c>
      <c r="Q27" s="61">
        <f>'GuV - Gesamtübersicht'!Q85</f>
        <v>0</v>
      </c>
      <c r="R27" s="66">
        <f>'GuV - Gesamtübersicht'!R85</f>
        <v>0</v>
      </c>
    </row>
    <row r="28" spans="2:18" x14ac:dyDescent="0.2">
      <c r="B28" s="37"/>
      <c r="C28" s="30" t="s">
        <v>291</v>
      </c>
      <c r="E28" s="65">
        <v>58000</v>
      </c>
      <c r="F28" s="60">
        <f t="shared" si="0"/>
        <v>2019</v>
      </c>
      <c r="G28" s="61">
        <f>'GuV - Gesamtübersicht'!G74</f>
        <v>0</v>
      </c>
      <c r="H28" s="61">
        <f>'GuV - Gesamtübersicht'!H74</f>
        <v>0</v>
      </c>
      <c r="I28" s="61">
        <f>'GuV - Gesamtübersicht'!I74</f>
        <v>0</v>
      </c>
      <c r="J28" s="61">
        <f>'GuV - Gesamtübersicht'!J74</f>
        <v>0</v>
      </c>
      <c r="K28" s="61">
        <f>'GuV - Gesamtübersicht'!K74</f>
        <v>0</v>
      </c>
      <c r="L28" s="61">
        <f>'GuV - Gesamtübersicht'!L74</f>
        <v>0</v>
      </c>
      <c r="M28" s="61">
        <f>'GuV - Gesamtübersicht'!M74</f>
        <v>0</v>
      </c>
      <c r="N28" s="61">
        <f>'GuV - Gesamtübersicht'!N74</f>
        <v>0</v>
      </c>
      <c r="O28" s="61">
        <f>'GuV - Gesamtübersicht'!O74</f>
        <v>0</v>
      </c>
      <c r="P28" s="61">
        <f>'GuV - Gesamtübersicht'!P74</f>
        <v>0</v>
      </c>
      <c r="Q28" s="61">
        <f>'GuV - Gesamtübersicht'!Q74</f>
        <v>0</v>
      </c>
      <c r="R28" s="66">
        <f>'GuV - Gesamtübersicht'!R74</f>
        <v>0</v>
      </c>
    </row>
    <row r="29" spans="2:18" x14ac:dyDescent="0.2">
      <c r="B29" s="37"/>
      <c r="C29" s="30" t="s">
        <v>292</v>
      </c>
      <c r="E29" s="65">
        <v>59000</v>
      </c>
      <c r="F29" s="60">
        <f t="shared" si="0"/>
        <v>2019</v>
      </c>
      <c r="G29" s="61">
        <f>'GuV - Gesamtübersicht'!G83</f>
        <v>0</v>
      </c>
      <c r="H29" s="61">
        <f>'GuV - Gesamtübersicht'!H83</f>
        <v>0</v>
      </c>
      <c r="I29" s="61">
        <f>'GuV - Gesamtübersicht'!I83</f>
        <v>0</v>
      </c>
      <c r="J29" s="61">
        <f>'GuV - Gesamtübersicht'!J83</f>
        <v>0</v>
      </c>
      <c r="K29" s="61">
        <f>'GuV - Gesamtübersicht'!K83</f>
        <v>0</v>
      </c>
      <c r="L29" s="61">
        <f>'GuV - Gesamtübersicht'!L83</f>
        <v>0</v>
      </c>
      <c r="M29" s="61">
        <f>'GuV - Gesamtübersicht'!M83</f>
        <v>0</v>
      </c>
      <c r="N29" s="61">
        <f>'GuV - Gesamtübersicht'!N83</f>
        <v>0</v>
      </c>
      <c r="O29" s="61">
        <f>'GuV - Gesamtübersicht'!O83</f>
        <v>0</v>
      </c>
      <c r="P29" s="61">
        <f>'GuV - Gesamtübersicht'!P83</f>
        <v>0</v>
      </c>
      <c r="Q29" s="61">
        <f>'GuV - Gesamtübersicht'!Q83</f>
        <v>0</v>
      </c>
      <c r="R29" s="66">
        <f>'GuV - Gesamtübersicht'!R83</f>
        <v>0</v>
      </c>
    </row>
    <row r="30" spans="2:18" s="37" customFormat="1" ht="13.5" thickBot="1" x14ac:dyDescent="0.25">
      <c r="C30" s="30" t="s">
        <v>293</v>
      </c>
      <c r="E30" s="67">
        <v>60000</v>
      </c>
      <c r="F30" s="68">
        <f t="shared" si="0"/>
        <v>2019</v>
      </c>
      <c r="G30" s="69">
        <f>'GuV - Gesamtübersicht'!G89</f>
        <v>0</v>
      </c>
      <c r="H30" s="69">
        <f>'GuV - Gesamtübersicht'!H89</f>
        <v>0</v>
      </c>
      <c r="I30" s="69">
        <f>'GuV - Gesamtübersicht'!I89</f>
        <v>0</v>
      </c>
      <c r="J30" s="69">
        <f>'GuV - Gesamtübersicht'!J89</f>
        <v>0</v>
      </c>
      <c r="K30" s="69">
        <f>'GuV - Gesamtübersicht'!K89</f>
        <v>0</v>
      </c>
      <c r="L30" s="69">
        <f>'GuV - Gesamtübersicht'!L89</f>
        <v>0</v>
      </c>
      <c r="M30" s="69">
        <f>'GuV - Gesamtübersicht'!M89</f>
        <v>0</v>
      </c>
      <c r="N30" s="69">
        <f>'GuV - Gesamtübersicht'!N89</f>
        <v>0</v>
      </c>
      <c r="O30" s="69">
        <f>'GuV - Gesamtübersicht'!O89</f>
        <v>0</v>
      </c>
      <c r="P30" s="69">
        <f>'GuV - Gesamtübersicht'!P89</f>
        <v>0</v>
      </c>
      <c r="Q30" s="69">
        <f>'GuV - Gesamtübersicht'!Q89</f>
        <v>0</v>
      </c>
      <c r="R30" s="70">
        <f>'GuV - Gesamtübersicht'!R89</f>
        <v>0</v>
      </c>
    </row>
    <row r="31" spans="2:18" ht="13.5" thickTop="1" x14ac:dyDescent="0.2"/>
  </sheetData>
  <mergeCells count="4">
    <mergeCell ref="C7:C8"/>
    <mergeCell ref="E7:E8"/>
    <mergeCell ref="G7:R7"/>
    <mergeCell ref="F7:F8"/>
  </mergeCells>
  <pageMargins left="0.7" right="0.7" top="0.78740157499999996" bottom="0.78740157499999996" header="0.3" footer="0.3"/>
  <ignoredErrors>
    <ignoredError sqref="C7" unlockedFormula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3:AI31"/>
  <sheetViews>
    <sheetView showGridLines="0" showRowColHeaders="0" workbookViewId="0">
      <selection activeCell="C9" sqref="C9"/>
    </sheetView>
  </sheetViews>
  <sheetFormatPr baseColWidth="10" defaultRowHeight="12.75" x14ac:dyDescent="0.2"/>
  <cols>
    <col min="1" max="2" width="2" customWidth="1"/>
    <col min="3" max="3" width="58" style="9" customWidth="1"/>
    <col min="4" max="4" width="2.5703125" customWidth="1"/>
    <col min="5" max="5" width="10.42578125" customWidth="1"/>
    <col min="6" max="6" width="8.7109375" customWidth="1"/>
    <col min="7" max="7" width="8.7109375" style="22" customWidth="1"/>
    <col min="8" max="18" width="8.7109375" customWidth="1"/>
  </cols>
  <sheetData>
    <row r="3" spans="2:35" ht="28.5" customHeight="1" x14ac:dyDescent="0.2"/>
    <row r="4" spans="2:35" ht="26.25" customHeight="1" x14ac:dyDescent="0.2">
      <c r="B4" s="15"/>
      <c r="C4" s="58" t="s">
        <v>144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</row>
    <row r="5" spans="2:35" x14ac:dyDescent="0.2">
      <c r="C5" s="4"/>
      <c r="D5" s="3"/>
      <c r="E5" s="3"/>
      <c r="F5" s="3"/>
      <c r="G5" s="21"/>
      <c r="H5" s="3"/>
      <c r="I5" s="3"/>
      <c r="J5" s="2"/>
      <c r="K5" s="3"/>
      <c r="L5" s="2"/>
    </row>
    <row r="6" spans="2:35" x14ac:dyDescent="0.2">
      <c r="C6" s="4"/>
      <c r="D6" s="3"/>
      <c r="E6" s="3"/>
      <c r="F6" s="3"/>
    </row>
    <row r="7" spans="2:35" x14ac:dyDescent="0.2">
      <c r="C7" s="77" t="str">
        <f>Stammdaten!E7</f>
        <v>Muster GmbH</v>
      </c>
      <c r="D7" s="37"/>
      <c r="E7" s="83"/>
      <c r="F7" s="83"/>
      <c r="G7" s="78">
        <f>'GuV - Gesamtübersicht'!U7</f>
        <v>2020</v>
      </c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</row>
    <row r="8" spans="2:35" x14ac:dyDescent="0.2">
      <c r="C8" s="77"/>
      <c r="D8" s="37"/>
      <c r="E8" s="84"/>
      <c r="F8" s="84"/>
      <c r="G8" s="25" t="str">
        <f>'kontool Export Jahr 1'!G8</f>
        <v>Januar</v>
      </c>
      <c r="H8" s="25" t="str">
        <f>'kontool Export Jahr 1'!H8</f>
        <v>Februar</v>
      </c>
      <c r="I8" s="25" t="str">
        <f>'kontool Export Jahr 1'!I8</f>
        <v>März</v>
      </c>
      <c r="J8" s="25" t="str">
        <f>'kontool Export Jahr 1'!J8</f>
        <v>April</v>
      </c>
      <c r="K8" s="25" t="str">
        <f>'kontool Export Jahr 1'!K8</f>
        <v>Mai</v>
      </c>
      <c r="L8" s="25" t="str">
        <f>'kontool Export Jahr 1'!L8</f>
        <v>Juni</v>
      </c>
      <c r="M8" s="25" t="str">
        <f>'kontool Export Jahr 1'!M8</f>
        <v>Juli</v>
      </c>
      <c r="N8" s="25" t="str">
        <f>'kontool Export Jahr 1'!N8</f>
        <v>August</v>
      </c>
      <c r="O8" s="25" t="str">
        <f>'kontool Export Jahr 1'!O8</f>
        <v>September</v>
      </c>
      <c r="P8" s="25" t="str">
        <f>'kontool Export Jahr 1'!P8</f>
        <v>Oktober</v>
      </c>
      <c r="Q8" s="25" t="str">
        <f>'kontool Export Jahr 1'!Q8</f>
        <v>November</v>
      </c>
      <c r="R8" s="25" t="str">
        <f>'kontool Export Jahr 1'!R8</f>
        <v>Dezember</v>
      </c>
    </row>
    <row r="9" spans="2:35" ht="13.5" thickBot="1" x14ac:dyDescent="0.25"/>
    <row r="10" spans="2:35" s="37" customFormat="1" ht="13.5" thickTop="1" x14ac:dyDescent="0.2">
      <c r="C10" s="30" t="s">
        <v>28</v>
      </c>
      <c r="E10" s="62">
        <v>40000</v>
      </c>
      <c r="F10" s="63">
        <f>LEFT(G7,4)*1</f>
        <v>2020</v>
      </c>
      <c r="G10" s="64">
        <f>'GuV - Gesamtübersicht'!U10</f>
        <v>0</v>
      </c>
      <c r="H10" s="64">
        <f>'GuV - Gesamtübersicht'!V10</f>
        <v>0</v>
      </c>
      <c r="I10" s="64">
        <f>'GuV - Gesamtübersicht'!W10</f>
        <v>0</v>
      </c>
      <c r="J10" s="64">
        <f>'GuV - Gesamtübersicht'!X10</f>
        <v>0</v>
      </c>
      <c r="K10" s="64">
        <f>'GuV - Gesamtübersicht'!Y10</f>
        <v>0</v>
      </c>
      <c r="L10" s="64">
        <f>'GuV - Gesamtübersicht'!Z10</f>
        <v>0</v>
      </c>
      <c r="M10" s="64">
        <f>'GuV - Gesamtübersicht'!AA10</f>
        <v>0</v>
      </c>
      <c r="N10" s="64">
        <f>'GuV - Gesamtübersicht'!AB10</f>
        <v>0</v>
      </c>
      <c r="O10" s="64">
        <f>'GuV - Gesamtübersicht'!AC10</f>
        <v>0</v>
      </c>
      <c r="P10" s="64">
        <f>'GuV - Gesamtübersicht'!AD10</f>
        <v>0</v>
      </c>
      <c r="Q10" s="64">
        <f>'GuV - Gesamtübersicht'!AE10</f>
        <v>0</v>
      </c>
      <c r="R10" s="71">
        <f>'GuV - Gesamtübersicht'!AF10</f>
        <v>0</v>
      </c>
    </row>
    <row r="11" spans="2:35" x14ac:dyDescent="0.2">
      <c r="B11" s="37"/>
      <c r="C11" s="30" t="s">
        <v>294</v>
      </c>
      <c r="E11" s="65">
        <v>41000</v>
      </c>
      <c r="F11" s="60">
        <f>F10</f>
        <v>2020</v>
      </c>
      <c r="G11" s="61">
        <f>'GuV - Gesamtübersicht'!U12</f>
        <v>0</v>
      </c>
      <c r="H11" s="61">
        <f>'GuV - Gesamtübersicht'!V12</f>
        <v>0</v>
      </c>
      <c r="I11" s="61">
        <f>'GuV - Gesamtübersicht'!W12</f>
        <v>0</v>
      </c>
      <c r="J11" s="61">
        <f>'GuV - Gesamtübersicht'!X12</f>
        <v>0</v>
      </c>
      <c r="K11" s="61">
        <f>'GuV - Gesamtübersicht'!Y12</f>
        <v>0</v>
      </c>
      <c r="L11" s="61">
        <f>'GuV - Gesamtübersicht'!Z12</f>
        <v>0</v>
      </c>
      <c r="M11" s="61">
        <f>'GuV - Gesamtübersicht'!AA12</f>
        <v>0</v>
      </c>
      <c r="N11" s="61">
        <f>'GuV - Gesamtübersicht'!AB12</f>
        <v>0</v>
      </c>
      <c r="O11" s="61">
        <f>'GuV - Gesamtübersicht'!AC12</f>
        <v>0</v>
      </c>
      <c r="P11" s="61">
        <f>'GuV - Gesamtübersicht'!AD12</f>
        <v>0</v>
      </c>
      <c r="Q11" s="61">
        <f>'GuV - Gesamtübersicht'!AE12</f>
        <v>0</v>
      </c>
      <c r="R11" s="66">
        <f>'GuV - Gesamtübersicht'!AF12</f>
        <v>0</v>
      </c>
    </row>
    <row r="12" spans="2:35" s="37" customFormat="1" x14ac:dyDescent="0.2">
      <c r="C12" s="30" t="s">
        <v>281</v>
      </c>
      <c r="E12" s="65">
        <v>42000</v>
      </c>
      <c r="F12" s="60">
        <f t="shared" ref="F12:F30" si="0">F11</f>
        <v>2020</v>
      </c>
      <c r="G12" s="61">
        <f>'GuV - Gesamtübersicht'!U16</f>
        <v>0</v>
      </c>
      <c r="H12" s="61">
        <f>'GuV - Gesamtübersicht'!V16</f>
        <v>0</v>
      </c>
      <c r="I12" s="61">
        <f>'GuV - Gesamtübersicht'!W16</f>
        <v>0</v>
      </c>
      <c r="J12" s="61">
        <f>'GuV - Gesamtübersicht'!X16</f>
        <v>0</v>
      </c>
      <c r="K12" s="61">
        <f>'GuV - Gesamtübersicht'!Y16</f>
        <v>0</v>
      </c>
      <c r="L12" s="61">
        <f>'GuV - Gesamtübersicht'!Z16</f>
        <v>0</v>
      </c>
      <c r="M12" s="61">
        <f>'GuV - Gesamtübersicht'!AA16</f>
        <v>0</v>
      </c>
      <c r="N12" s="61">
        <f>'GuV - Gesamtübersicht'!AB16</f>
        <v>0</v>
      </c>
      <c r="O12" s="61">
        <f>'GuV - Gesamtübersicht'!AC16</f>
        <v>0</v>
      </c>
      <c r="P12" s="61">
        <f>'GuV - Gesamtübersicht'!AD16</f>
        <v>0</v>
      </c>
      <c r="Q12" s="61">
        <f>'GuV - Gesamtübersicht'!AE16</f>
        <v>0</v>
      </c>
      <c r="R12" s="66">
        <f>'GuV - Gesamtübersicht'!AF16</f>
        <v>0</v>
      </c>
    </row>
    <row r="13" spans="2:35" x14ac:dyDescent="0.2">
      <c r="B13" s="37"/>
      <c r="C13" s="30" t="s">
        <v>282</v>
      </c>
      <c r="E13" s="65">
        <v>43000</v>
      </c>
      <c r="F13" s="60">
        <f t="shared" si="0"/>
        <v>2020</v>
      </c>
      <c r="G13" s="61">
        <f>'GuV - Gesamtübersicht'!U18</f>
        <v>0</v>
      </c>
      <c r="H13" s="61">
        <f>'GuV - Gesamtübersicht'!V18</f>
        <v>0</v>
      </c>
      <c r="I13" s="61">
        <f>'GuV - Gesamtübersicht'!W18</f>
        <v>0</v>
      </c>
      <c r="J13" s="61">
        <f>'GuV - Gesamtübersicht'!X18</f>
        <v>0</v>
      </c>
      <c r="K13" s="61">
        <f>'GuV - Gesamtübersicht'!Y18</f>
        <v>0</v>
      </c>
      <c r="L13" s="61">
        <f>'GuV - Gesamtübersicht'!Z18</f>
        <v>0</v>
      </c>
      <c r="M13" s="61">
        <f>'GuV - Gesamtübersicht'!AA18</f>
        <v>0</v>
      </c>
      <c r="N13" s="61">
        <f>'GuV - Gesamtübersicht'!AB18</f>
        <v>0</v>
      </c>
      <c r="O13" s="61">
        <f>'GuV - Gesamtübersicht'!AC18</f>
        <v>0</v>
      </c>
      <c r="P13" s="61">
        <f>'GuV - Gesamtübersicht'!AD18</f>
        <v>0</v>
      </c>
      <c r="Q13" s="61">
        <f>'GuV - Gesamtübersicht'!AE18</f>
        <v>0</v>
      </c>
      <c r="R13" s="66">
        <f>'GuV - Gesamtübersicht'!AF18</f>
        <v>0</v>
      </c>
    </row>
    <row r="14" spans="2:35" x14ac:dyDescent="0.2">
      <c r="B14" s="37"/>
      <c r="C14" s="30" t="s">
        <v>283</v>
      </c>
      <c r="E14" s="65">
        <v>44000</v>
      </c>
      <c r="F14" s="60">
        <f t="shared" si="0"/>
        <v>2020</v>
      </c>
      <c r="G14" s="61">
        <f>'GuV - Gesamtübersicht'!U24</f>
        <v>0</v>
      </c>
      <c r="H14" s="61">
        <f>'GuV - Gesamtübersicht'!V24</f>
        <v>0</v>
      </c>
      <c r="I14" s="61">
        <f>'GuV - Gesamtübersicht'!W24</f>
        <v>0</v>
      </c>
      <c r="J14" s="61">
        <f>'GuV - Gesamtübersicht'!X24</f>
        <v>0</v>
      </c>
      <c r="K14" s="61">
        <f>'GuV - Gesamtübersicht'!Y24</f>
        <v>0</v>
      </c>
      <c r="L14" s="61">
        <f>'GuV - Gesamtübersicht'!Z24</f>
        <v>0</v>
      </c>
      <c r="M14" s="61">
        <f>'GuV - Gesamtübersicht'!AA24</f>
        <v>0</v>
      </c>
      <c r="N14" s="61">
        <f>'GuV - Gesamtübersicht'!AB24</f>
        <v>0</v>
      </c>
      <c r="O14" s="61">
        <f>'GuV - Gesamtübersicht'!AC24</f>
        <v>0</v>
      </c>
      <c r="P14" s="61">
        <f>'GuV - Gesamtübersicht'!AD24</f>
        <v>0</v>
      </c>
      <c r="Q14" s="61">
        <f>'GuV - Gesamtübersicht'!AE24</f>
        <v>0</v>
      </c>
      <c r="R14" s="66">
        <f>'GuV - Gesamtübersicht'!AF24</f>
        <v>0</v>
      </c>
    </row>
    <row r="15" spans="2:35" x14ac:dyDescent="0.2">
      <c r="B15" s="37"/>
      <c r="C15" s="30" t="s">
        <v>284</v>
      </c>
      <c r="E15" s="65">
        <v>45000</v>
      </c>
      <c r="F15" s="60">
        <f t="shared" si="0"/>
        <v>2020</v>
      </c>
      <c r="G15" s="61">
        <f>'GuV - Gesamtübersicht'!U34</f>
        <v>0</v>
      </c>
      <c r="H15" s="61">
        <f>'GuV - Gesamtübersicht'!V34</f>
        <v>0</v>
      </c>
      <c r="I15" s="61">
        <f>'GuV - Gesamtübersicht'!W34</f>
        <v>0</v>
      </c>
      <c r="J15" s="61">
        <f>'GuV - Gesamtübersicht'!X34</f>
        <v>0</v>
      </c>
      <c r="K15" s="61">
        <f>'GuV - Gesamtübersicht'!Y34</f>
        <v>0</v>
      </c>
      <c r="L15" s="61">
        <f>'GuV - Gesamtübersicht'!Z34</f>
        <v>0</v>
      </c>
      <c r="M15" s="61">
        <f>'GuV - Gesamtübersicht'!AA34</f>
        <v>0</v>
      </c>
      <c r="N15" s="61">
        <f>'GuV - Gesamtübersicht'!AB34</f>
        <v>0</v>
      </c>
      <c r="O15" s="61">
        <f>'GuV - Gesamtübersicht'!AC34</f>
        <v>0</v>
      </c>
      <c r="P15" s="61">
        <f>'GuV - Gesamtübersicht'!AD34</f>
        <v>0</v>
      </c>
      <c r="Q15" s="61">
        <f>'GuV - Gesamtübersicht'!AE34</f>
        <v>0</v>
      </c>
      <c r="R15" s="66">
        <f>'GuV - Gesamtübersicht'!AF34</f>
        <v>0</v>
      </c>
    </row>
    <row r="16" spans="2:35" x14ac:dyDescent="0.2">
      <c r="B16" s="37"/>
      <c r="C16" s="30" t="s">
        <v>285</v>
      </c>
      <c r="E16" s="65">
        <v>46000</v>
      </c>
      <c r="F16" s="60">
        <f t="shared" si="0"/>
        <v>2020</v>
      </c>
      <c r="G16" s="61">
        <f>'GuV - Gesamtübersicht'!U58</f>
        <v>0</v>
      </c>
      <c r="H16" s="61">
        <f>'GuV - Gesamtübersicht'!V58</f>
        <v>0</v>
      </c>
      <c r="I16" s="61">
        <f>'GuV - Gesamtübersicht'!W58</f>
        <v>0</v>
      </c>
      <c r="J16" s="61">
        <f>'GuV - Gesamtübersicht'!X58</f>
        <v>0</v>
      </c>
      <c r="K16" s="61">
        <f>'GuV - Gesamtübersicht'!Y58</f>
        <v>0</v>
      </c>
      <c r="L16" s="61">
        <f>'GuV - Gesamtübersicht'!Z58</f>
        <v>0</v>
      </c>
      <c r="M16" s="61">
        <f>'GuV - Gesamtübersicht'!AA58</f>
        <v>0</v>
      </c>
      <c r="N16" s="61">
        <f>'GuV - Gesamtübersicht'!AB58</f>
        <v>0</v>
      </c>
      <c r="O16" s="61">
        <f>'GuV - Gesamtübersicht'!AC58</f>
        <v>0</v>
      </c>
      <c r="P16" s="61">
        <f>'GuV - Gesamtübersicht'!AD58</f>
        <v>0</v>
      </c>
      <c r="Q16" s="61">
        <f>'GuV - Gesamtübersicht'!AE58</f>
        <v>0</v>
      </c>
      <c r="R16" s="66">
        <f>'GuV - Gesamtübersicht'!AF58</f>
        <v>0</v>
      </c>
    </row>
    <row r="17" spans="2:18" x14ac:dyDescent="0.2">
      <c r="B17" s="37"/>
      <c r="C17" s="30" t="s">
        <v>286</v>
      </c>
      <c r="E17" s="65">
        <v>47000</v>
      </c>
      <c r="F17" s="60">
        <f t="shared" si="0"/>
        <v>2020</v>
      </c>
      <c r="G17" s="61">
        <f>'GuV - Gesamtübersicht'!U67</f>
        <v>0</v>
      </c>
      <c r="H17" s="61">
        <f>'GuV - Gesamtübersicht'!V67</f>
        <v>0</v>
      </c>
      <c r="I17" s="61">
        <f>'GuV - Gesamtübersicht'!W67</f>
        <v>0</v>
      </c>
      <c r="J17" s="61">
        <f>'GuV - Gesamtübersicht'!X67</f>
        <v>0</v>
      </c>
      <c r="K17" s="61">
        <f>'GuV - Gesamtübersicht'!Y67</f>
        <v>0</v>
      </c>
      <c r="L17" s="61">
        <f>'GuV - Gesamtübersicht'!Z67</f>
        <v>0</v>
      </c>
      <c r="M17" s="61">
        <f>'GuV - Gesamtübersicht'!AA67</f>
        <v>0</v>
      </c>
      <c r="N17" s="61">
        <f>'GuV - Gesamtübersicht'!AB67</f>
        <v>0</v>
      </c>
      <c r="O17" s="61">
        <f>'GuV - Gesamtübersicht'!AC67</f>
        <v>0</v>
      </c>
      <c r="P17" s="61">
        <f>'GuV - Gesamtübersicht'!AD67</f>
        <v>0</v>
      </c>
      <c r="Q17" s="61">
        <f>'GuV - Gesamtübersicht'!AE67</f>
        <v>0</v>
      </c>
      <c r="R17" s="66">
        <f>'GuV - Gesamtübersicht'!AF67</f>
        <v>0</v>
      </c>
    </row>
    <row r="18" spans="2:18" x14ac:dyDescent="0.2">
      <c r="B18" s="37"/>
      <c r="C18" s="30" t="s">
        <v>295</v>
      </c>
      <c r="E18" s="65">
        <v>48000</v>
      </c>
      <c r="F18" s="60">
        <f t="shared" si="0"/>
        <v>2020</v>
      </c>
      <c r="G18" s="61">
        <f>'GuV - Gesamtübersicht'!U59</f>
        <v>0</v>
      </c>
      <c r="H18" s="61">
        <f>'GuV - Gesamtübersicht'!V59</f>
        <v>0</v>
      </c>
      <c r="I18" s="61">
        <f>'GuV - Gesamtübersicht'!W59</f>
        <v>0</v>
      </c>
      <c r="J18" s="61">
        <f>'GuV - Gesamtübersicht'!X59</f>
        <v>0</v>
      </c>
      <c r="K18" s="61">
        <f>'GuV - Gesamtübersicht'!Y59</f>
        <v>0</v>
      </c>
      <c r="L18" s="61">
        <f>'GuV - Gesamtübersicht'!Z59</f>
        <v>0</v>
      </c>
      <c r="M18" s="61">
        <f>'GuV - Gesamtübersicht'!AA59</f>
        <v>0</v>
      </c>
      <c r="N18" s="61">
        <f>'GuV - Gesamtübersicht'!AB59</f>
        <v>0</v>
      </c>
      <c r="O18" s="61">
        <f>'GuV - Gesamtübersicht'!AC59</f>
        <v>0</v>
      </c>
      <c r="P18" s="61">
        <f>'GuV - Gesamtübersicht'!AD59</f>
        <v>0</v>
      </c>
      <c r="Q18" s="61">
        <f>'GuV - Gesamtübersicht'!AE59</f>
        <v>0</v>
      </c>
      <c r="R18" s="66">
        <f>'GuV - Gesamtübersicht'!AF59</f>
        <v>0</v>
      </c>
    </row>
    <row r="19" spans="2:18" x14ac:dyDescent="0.2">
      <c r="B19" s="37"/>
      <c r="C19" s="30" t="s">
        <v>287</v>
      </c>
      <c r="E19" s="65">
        <v>49000</v>
      </c>
      <c r="F19" s="60">
        <f t="shared" si="0"/>
        <v>2020</v>
      </c>
      <c r="G19" s="61">
        <f>'GuV - Gesamtübersicht'!U63</f>
        <v>0</v>
      </c>
      <c r="H19" s="61">
        <f>'GuV - Gesamtübersicht'!V63</f>
        <v>0</v>
      </c>
      <c r="I19" s="61">
        <f>'GuV - Gesamtübersicht'!W63</f>
        <v>0</v>
      </c>
      <c r="J19" s="61">
        <f>'GuV - Gesamtübersicht'!X63</f>
        <v>0</v>
      </c>
      <c r="K19" s="61">
        <f>'GuV - Gesamtübersicht'!Y63</f>
        <v>0</v>
      </c>
      <c r="L19" s="61">
        <f>'GuV - Gesamtübersicht'!Z63</f>
        <v>0</v>
      </c>
      <c r="M19" s="61">
        <f>'GuV - Gesamtübersicht'!AA63</f>
        <v>0</v>
      </c>
      <c r="N19" s="61">
        <f>'GuV - Gesamtübersicht'!AB63</f>
        <v>0</v>
      </c>
      <c r="O19" s="61">
        <f>'GuV - Gesamtübersicht'!AC63</f>
        <v>0</v>
      </c>
      <c r="P19" s="61">
        <f>'GuV - Gesamtübersicht'!AD63</f>
        <v>0</v>
      </c>
      <c r="Q19" s="61">
        <f>'GuV - Gesamtübersicht'!AE63</f>
        <v>0</v>
      </c>
      <c r="R19" s="66">
        <f>'GuV - Gesamtübersicht'!AF63</f>
        <v>0</v>
      </c>
    </row>
    <row r="20" spans="2:18" x14ac:dyDescent="0.2">
      <c r="B20" s="37"/>
      <c r="C20" s="30" t="s">
        <v>296</v>
      </c>
      <c r="E20" s="65">
        <v>50000</v>
      </c>
      <c r="F20" s="60">
        <f t="shared" si="0"/>
        <v>2020</v>
      </c>
      <c r="G20" s="61">
        <f>'GuV - Gesamtübersicht'!U61</f>
        <v>0</v>
      </c>
      <c r="H20" s="61">
        <f>'GuV - Gesamtübersicht'!V61</f>
        <v>0</v>
      </c>
      <c r="I20" s="61">
        <f>'GuV - Gesamtübersicht'!W61</f>
        <v>0</v>
      </c>
      <c r="J20" s="61">
        <f>'GuV - Gesamtübersicht'!X61</f>
        <v>0</v>
      </c>
      <c r="K20" s="61">
        <f>'GuV - Gesamtübersicht'!Y61</f>
        <v>0</v>
      </c>
      <c r="L20" s="61">
        <f>'GuV - Gesamtübersicht'!Z61</f>
        <v>0</v>
      </c>
      <c r="M20" s="61">
        <f>'GuV - Gesamtübersicht'!AA61</f>
        <v>0</v>
      </c>
      <c r="N20" s="61">
        <f>'GuV - Gesamtübersicht'!AB61</f>
        <v>0</v>
      </c>
      <c r="O20" s="61">
        <f>'GuV - Gesamtübersicht'!AC61</f>
        <v>0</v>
      </c>
      <c r="P20" s="61">
        <f>'GuV - Gesamtübersicht'!AD61</f>
        <v>0</v>
      </c>
      <c r="Q20" s="61">
        <f>'GuV - Gesamtübersicht'!AE61</f>
        <v>0</v>
      </c>
      <c r="R20" s="66">
        <f>'GuV - Gesamtübersicht'!AF61</f>
        <v>0</v>
      </c>
    </row>
    <row r="21" spans="2:18" x14ac:dyDescent="0.2">
      <c r="B21" s="37"/>
      <c r="C21" s="30" t="s">
        <v>297</v>
      </c>
      <c r="E21" s="65">
        <v>51000</v>
      </c>
      <c r="F21" s="60">
        <f t="shared" si="0"/>
        <v>2020</v>
      </c>
      <c r="G21" s="61">
        <f>'GuV - Gesamtübersicht'!U62</f>
        <v>0</v>
      </c>
      <c r="H21" s="61">
        <f>'GuV - Gesamtübersicht'!V62</f>
        <v>0</v>
      </c>
      <c r="I21" s="61">
        <f>'GuV - Gesamtübersicht'!W62</f>
        <v>0</v>
      </c>
      <c r="J21" s="61">
        <f>'GuV - Gesamtübersicht'!X62</f>
        <v>0</v>
      </c>
      <c r="K21" s="61">
        <f>'GuV - Gesamtübersicht'!Y62</f>
        <v>0</v>
      </c>
      <c r="L21" s="61">
        <f>'GuV - Gesamtübersicht'!Z62</f>
        <v>0</v>
      </c>
      <c r="M21" s="61">
        <f>'GuV - Gesamtübersicht'!AA62</f>
        <v>0</v>
      </c>
      <c r="N21" s="61">
        <f>'GuV - Gesamtübersicht'!AB62</f>
        <v>0</v>
      </c>
      <c r="O21" s="61">
        <f>'GuV - Gesamtübersicht'!AC62</f>
        <v>0</v>
      </c>
      <c r="P21" s="61">
        <f>'GuV - Gesamtübersicht'!AD62</f>
        <v>0</v>
      </c>
      <c r="Q21" s="61">
        <f>'GuV - Gesamtübersicht'!AE62</f>
        <v>0</v>
      </c>
      <c r="R21" s="66">
        <f>'GuV - Gesamtübersicht'!AF62</f>
        <v>0</v>
      </c>
    </row>
    <row r="22" spans="2:18" x14ac:dyDescent="0.2">
      <c r="B22" s="37"/>
      <c r="C22" s="30" t="s">
        <v>288</v>
      </c>
      <c r="E22" s="65">
        <v>52000</v>
      </c>
      <c r="F22" s="60">
        <f t="shared" si="0"/>
        <v>2020</v>
      </c>
      <c r="G22" s="61">
        <f>'GuV - Gesamtübersicht'!U64</f>
        <v>0</v>
      </c>
      <c r="H22" s="61">
        <f>'GuV - Gesamtübersicht'!V64</f>
        <v>0</v>
      </c>
      <c r="I22" s="61">
        <f>'GuV - Gesamtübersicht'!W64</f>
        <v>0</v>
      </c>
      <c r="J22" s="61">
        <f>'GuV - Gesamtübersicht'!X64</f>
        <v>0</v>
      </c>
      <c r="K22" s="61">
        <f>'GuV - Gesamtübersicht'!Y64</f>
        <v>0</v>
      </c>
      <c r="L22" s="61">
        <f>'GuV - Gesamtübersicht'!Z64</f>
        <v>0</v>
      </c>
      <c r="M22" s="61">
        <f>'GuV - Gesamtübersicht'!AA64</f>
        <v>0</v>
      </c>
      <c r="N22" s="61">
        <f>'GuV - Gesamtübersicht'!AB64</f>
        <v>0</v>
      </c>
      <c r="O22" s="61">
        <f>'GuV - Gesamtübersicht'!AC64</f>
        <v>0</v>
      </c>
      <c r="P22" s="61">
        <f>'GuV - Gesamtübersicht'!AD64</f>
        <v>0</v>
      </c>
      <c r="Q22" s="61">
        <f>'GuV - Gesamtübersicht'!AE64</f>
        <v>0</v>
      </c>
      <c r="R22" s="66">
        <f>'GuV - Gesamtübersicht'!AF64</f>
        <v>0</v>
      </c>
    </row>
    <row r="23" spans="2:18" x14ac:dyDescent="0.2">
      <c r="B23" s="37"/>
      <c r="C23" s="30" t="s">
        <v>7</v>
      </c>
      <c r="E23" s="65">
        <v>53000</v>
      </c>
      <c r="F23" s="60">
        <f t="shared" si="0"/>
        <v>2020</v>
      </c>
      <c r="G23" s="61">
        <f>'GuV - Gesamtübersicht'!U49</f>
        <v>0</v>
      </c>
      <c r="H23" s="61">
        <f>'GuV - Gesamtübersicht'!V49</f>
        <v>0</v>
      </c>
      <c r="I23" s="61">
        <f>'GuV - Gesamtübersicht'!W49</f>
        <v>0</v>
      </c>
      <c r="J23" s="61">
        <f>'GuV - Gesamtübersicht'!X49</f>
        <v>0</v>
      </c>
      <c r="K23" s="61">
        <f>'GuV - Gesamtübersicht'!Y49</f>
        <v>0</v>
      </c>
      <c r="L23" s="61">
        <f>'GuV - Gesamtübersicht'!Z49</f>
        <v>0</v>
      </c>
      <c r="M23" s="61">
        <f>'GuV - Gesamtübersicht'!AA49</f>
        <v>0</v>
      </c>
      <c r="N23" s="61">
        <f>'GuV - Gesamtübersicht'!AB49</f>
        <v>0</v>
      </c>
      <c r="O23" s="61">
        <f>'GuV - Gesamtübersicht'!AC49</f>
        <v>0</v>
      </c>
      <c r="P23" s="61">
        <f>'GuV - Gesamtübersicht'!AD49</f>
        <v>0</v>
      </c>
      <c r="Q23" s="61">
        <f>'GuV - Gesamtübersicht'!AE49</f>
        <v>0</v>
      </c>
      <c r="R23" s="66">
        <f>'GuV - Gesamtübersicht'!AF49</f>
        <v>0</v>
      </c>
    </row>
    <row r="24" spans="2:18" s="37" customFormat="1" x14ac:dyDescent="0.2">
      <c r="C24" s="30" t="s">
        <v>4</v>
      </c>
      <c r="E24" s="65">
        <v>54000</v>
      </c>
      <c r="F24" s="60">
        <f t="shared" si="0"/>
        <v>2020</v>
      </c>
      <c r="G24" s="61">
        <f>'GuV - Gesamtübersicht'!U60</f>
        <v>0</v>
      </c>
      <c r="H24" s="61">
        <f>'GuV - Gesamtübersicht'!V60</f>
        <v>0</v>
      </c>
      <c r="I24" s="61">
        <f>'GuV - Gesamtübersicht'!W60</f>
        <v>0</v>
      </c>
      <c r="J24" s="61">
        <f>'GuV - Gesamtübersicht'!X60</f>
        <v>0</v>
      </c>
      <c r="K24" s="61">
        <f>'GuV - Gesamtübersicht'!Y60</f>
        <v>0</v>
      </c>
      <c r="L24" s="61">
        <f>'GuV - Gesamtübersicht'!Z60</f>
        <v>0</v>
      </c>
      <c r="M24" s="61">
        <f>'GuV - Gesamtübersicht'!AA60</f>
        <v>0</v>
      </c>
      <c r="N24" s="61">
        <f>'GuV - Gesamtübersicht'!AB60</f>
        <v>0</v>
      </c>
      <c r="O24" s="61">
        <f>'GuV - Gesamtübersicht'!AC60</f>
        <v>0</v>
      </c>
      <c r="P24" s="61">
        <f>'GuV - Gesamtübersicht'!AD60</f>
        <v>0</v>
      </c>
      <c r="Q24" s="61">
        <f>'GuV - Gesamtübersicht'!AE60</f>
        <v>0</v>
      </c>
      <c r="R24" s="66">
        <f>'GuV - Gesamtübersicht'!AF60</f>
        <v>0</v>
      </c>
    </row>
    <row r="25" spans="2:18" x14ac:dyDescent="0.2">
      <c r="B25" s="37"/>
      <c r="C25" s="30" t="s">
        <v>263</v>
      </c>
      <c r="E25" s="65">
        <v>55000</v>
      </c>
      <c r="F25" s="60">
        <f t="shared" si="0"/>
        <v>2020</v>
      </c>
      <c r="G25" s="61">
        <f>'GuV - Gesamtübersicht'!U65</f>
        <v>0</v>
      </c>
      <c r="H25" s="61">
        <f>'GuV - Gesamtübersicht'!V65</f>
        <v>0</v>
      </c>
      <c r="I25" s="61">
        <f>'GuV - Gesamtübersicht'!W65</f>
        <v>0</v>
      </c>
      <c r="J25" s="61">
        <f>'GuV - Gesamtübersicht'!X65</f>
        <v>0</v>
      </c>
      <c r="K25" s="61">
        <f>'GuV - Gesamtübersicht'!Y65</f>
        <v>0</v>
      </c>
      <c r="L25" s="61">
        <f>'GuV - Gesamtübersicht'!Z65</f>
        <v>0</v>
      </c>
      <c r="M25" s="61">
        <f>'GuV - Gesamtübersicht'!AA65</f>
        <v>0</v>
      </c>
      <c r="N25" s="61">
        <f>'GuV - Gesamtübersicht'!AB65</f>
        <v>0</v>
      </c>
      <c r="O25" s="61">
        <f>'GuV - Gesamtübersicht'!AC65</f>
        <v>0</v>
      </c>
      <c r="P25" s="61">
        <f>'GuV - Gesamtübersicht'!AD65</f>
        <v>0</v>
      </c>
      <c r="Q25" s="61">
        <f>'GuV - Gesamtübersicht'!AE65</f>
        <v>0</v>
      </c>
      <c r="R25" s="66">
        <f>'GuV - Gesamtübersicht'!AF65</f>
        <v>0</v>
      </c>
    </row>
    <row r="26" spans="2:18" x14ac:dyDescent="0.2">
      <c r="B26" s="37"/>
      <c r="C26" s="30" t="s">
        <v>289</v>
      </c>
      <c r="E26" s="65">
        <v>56000</v>
      </c>
      <c r="F26" s="60">
        <f t="shared" si="0"/>
        <v>2020</v>
      </c>
      <c r="G26" s="61">
        <f>'GuV - Gesamtübersicht'!U77</f>
        <v>0</v>
      </c>
      <c r="H26" s="61">
        <f>'GuV - Gesamtübersicht'!V77</f>
        <v>0</v>
      </c>
      <c r="I26" s="61">
        <f>'GuV - Gesamtübersicht'!W77</f>
        <v>0</v>
      </c>
      <c r="J26" s="61">
        <f>'GuV - Gesamtübersicht'!X77</f>
        <v>0</v>
      </c>
      <c r="K26" s="61">
        <f>'GuV - Gesamtübersicht'!Y77</f>
        <v>0</v>
      </c>
      <c r="L26" s="61">
        <f>'GuV - Gesamtübersicht'!Z77</f>
        <v>0</v>
      </c>
      <c r="M26" s="61">
        <f>'GuV - Gesamtübersicht'!AA77</f>
        <v>0</v>
      </c>
      <c r="N26" s="61">
        <f>'GuV - Gesamtübersicht'!AB77</f>
        <v>0</v>
      </c>
      <c r="O26" s="61">
        <f>'GuV - Gesamtübersicht'!AC77</f>
        <v>0</v>
      </c>
      <c r="P26" s="61">
        <f>'GuV - Gesamtübersicht'!AD77</f>
        <v>0</v>
      </c>
      <c r="Q26" s="61">
        <f>'GuV - Gesamtübersicht'!AE77</f>
        <v>0</v>
      </c>
      <c r="R26" s="66">
        <f>'GuV - Gesamtübersicht'!AF77</f>
        <v>0</v>
      </c>
    </row>
    <row r="27" spans="2:18" x14ac:dyDescent="0.2">
      <c r="B27" s="37"/>
      <c r="C27" s="30" t="s">
        <v>290</v>
      </c>
      <c r="E27" s="65">
        <v>57000</v>
      </c>
      <c r="F27" s="60">
        <f t="shared" si="0"/>
        <v>2020</v>
      </c>
      <c r="G27" s="61">
        <f>'GuV - Gesamtübersicht'!U85</f>
        <v>0</v>
      </c>
      <c r="H27" s="61">
        <f>'GuV - Gesamtübersicht'!V85</f>
        <v>0</v>
      </c>
      <c r="I27" s="61">
        <f>'GuV - Gesamtübersicht'!W85</f>
        <v>0</v>
      </c>
      <c r="J27" s="61">
        <f>'GuV - Gesamtübersicht'!X85</f>
        <v>0</v>
      </c>
      <c r="K27" s="61">
        <f>'GuV - Gesamtübersicht'!Y85</f>
        <v>0</v>
      </c>
      <c r="L27" s="61">
        <f>'GuV - Gesamtübersicht'!Z85</f>
        <v>0</v>
      </c>
      <c r="M27" s="61">
        <f>'GuV - Gesamtübersicht'!AA85</f>
        <v>0</v>
      </c>
      <c r="N27" s="61">
        <f>'GuV - Gesamtübersicht'!AB85</f>
        <v>0</v>
      </c>
      <c r="O27" s="61">
        <f>'GuV - Gesamtübersicht'!AC85</f>
        <v>0</v>
      </c>
      <c r="P27" s="61">
        <f>'GuV - Gesamtübersicht'!AD85</f>
        <v>0</v>
      </c>
      <c r="Q27" s="61">
        <f>'GuV - Gesamtübersicht'!AE85</f>
        <v>0</v>
      </c>
      <c r="R27" s="66">
        <f>'GuV - Gesamtübersicht'!AF85</f>
        <v>0</v>
      </c>
    </row>
    <row r="28" spans="2:18" x14ac:dyDescent="0.2">
      <c r="B28" s="37"/>
      <c r="C28" s="30" t="s">
        <v>291</v>
      </c>
      <c r="E28" s="65">
        <v>58000</v>
      </c>
      <c r="F28" s="60">
        <f t="shared" si="0"/>
        <v>2020</v>
      </c>
      <c r="G28" s="61">
        <f>'GuV - Gesamtübersicht'!U74</f>
        <v>0</v>
      </c>
      <c r="H28" s="61">
        <f>'GuV - Gesamtübersicht'!V74</f>
        <v>0</v>
      </c>
      <c r="I28" s="61">
        <f>'GuV - Gesamtübersicht'!W74</f>
        <v>0</v>
      </c>
      <c r="J28" s="61">
        <f>'GuV - Gesamtübersicht'!X74</f>
        <v>0</v>
      </c>
      <c r="K28" s="61">
        <f>'GuV - Gesamtübersicht'!Y74</f>
        <v>0</v>
      </c>
      <c r="L28" s="61">
        <f>'GuV - Gesamtübersicht'!Z74</f>
        <v>0</v>
      </c>
      <c r="M28" s="61">
        <f>'GuV - Gesamtübersicht'!AA74</f>
        <v>0</v>
      </c>
      <c r="N28" s="61">
        <f>'GuV - Gesamtübersicht'!AB74</f>
        <v>0</v>
      </c>
      <c r="O28" s="61">
        <f>'GuV - Gesamtübersicht'!AC74</f>
        <v>0</v>
      </c>
      <c r="P28" s="61">
        <f>'GuV - Gesamtübersicht'!AD74</f>
        <v>0</v>
      </c>
      <c r="Q28" s="61">
        <f>'GuV - Gesamtübersicht'!AE74</f>
        <v>0</v>
      </c>
      <c r="R28" s="66">
        <f>'GuV - Gesamtübersicht'!AF74</f>
        <v>0</v>
      </c>
    </row>
    <row r="29" spans="2:18" x14ac:dyDescent="0.2">
      <c r="B29" s="37"/>
      <c r="C29" s="30" t="s">
        <v>292</v>
      </c>
      <c r="E29" s="65">
        <v>59000</v>
      </c>
      <c r="F29" s="60">
        <f t="shared" si="0"/>
        <v>2020</v>
      </c>
      <c r="G29" s="61">
        <f>'GuV - Gesamtübersicht'!U83</f>
        <v>0</v>
      </c>
      <c r="H29" s="61">
        <f>'GuV - Gesamtübersicht'!V83</f>
        <v>0</v>
      </c>
      <c r="I29" s="61">
        <f>'GuV - Gesamtübersicht'!W83</f>
        <v>0</v>
      </c>
      <c r="J29" s="61">
        <f>'GuV - Gesamtübersicht'!X83</f>
        <v>0</v>
      </c>
      <c r="K29" s="61">
        <f>'GuV - Gesamtübersicht'!Y83</f>
        <v>0</v>
      </c>
      <c r="L29" s="61">
        <f>'GuV - Gesamtübersicht'!Z83</f>
        <v>0</v>
      </c>
      <c r="M29" s="61">
        <f>'GuV - Gesamtübersicht'!AA83</f>
        <v>0</v>
      </c>
      <c r="N29" s="61">
        <f>'GuV - Gesamtübersicht'!AB83</f>
        <v>0</v>
      </c>
      <c r="O29" s="61">
        <f>'GuV - Gesamtübersicht'!AC83</f>
        <v>0</v>
      </c>
      <c r="P29" s="61">
        <f>'GuV - Gesamtübersicht'!AD83</f>
        <v>0</v>
      </c>
      <c r="Q29" s="61">
        <f>'GuV - Gesamtübersicht'!AE83</f>
        <v>0</v>
      </c>
      <c r="R29" s="66">
        <f>'GuV - Gesamtübersicht'!AF83</f>
        <v>0</v>
      </c>
    </row>
    <row r="30" spans="2:18" s="37" customFormat="1" ht="13.5" thickBot="1" x14ac:dyDescent="0.25">
      <c r="C30" s="30" t="s">
        <v>293</v>
      </c>
      <c r="E30" s="67">
        <v>60000</v>
      </c>
      <c r="F30" s="68">
        <f t="shared" si="0"/>
        <v>2020</v>
      </c>
      <c r="G30" s="69">
        <f>'GuV - Gesamtübersicht'!U89</f>
        <v>0</v>
      </c>
      <c r="H30" s="69">
        <f>'GuV - Gesamtübersicht'!V89</f>
        <v>0</v>
      </c>
      <c r="I30" s="69">
        <f>'GuV - Gesamtübersicht'!W89</f>
        <v>0</v>
      </c>
      <c r="J30" s="69">
        <f>'GuV - Gesamtübersicht'!X89</f>
        <v>0</v>
      </c>
      <c r="K30" s="69">
        <f>'GuV - Gesamtübersicht'!Y89</f>
        <v>0</v>
      </c>
      <c r="L30" s="69">
        <f>'GuV - Gesamtübersicht'!Z89</f>
        <v>0</v>
      </c>
      <c r="M30" s="69">
        <f>'GuV - Gesamtübersicht'!AA89</f>
        <v>0</v>
      </c>
      <c r="N30" s="69">
        <f>'GuV - Gesamtübersicht'!AB89</f>
        <v>0</v>
      </c>
      <c r="O30" s="69">
        <f>'GuV - Gesamtübersicht'!AC89</f>
        <v>0</v>
      </c>
      <c r="P30" s="69">
        <f>'GuV - Gesamtübersicht'!AD89</f>
        <v>0</v>
      </c>
      <c r="Q30" s="69">
        <f>'GuV - Gesamtübersicht'!AE89</f>
        <v>0</v>
      </c>
      <c r="R30" s="70">
        <f>'GuV - Gesamtübersicht'!AF89</f>
        <v>0</v>
      </c>
    </row>
    <row r="31" spans="2:18" ht="13.5" thickTop="1" x14ac:dyDescent="0.2"/>
  </sheetData>
  <mergeCells count="4">
    <mergeCell ref="C7:C8"/>
    <mergeCell ref="E7:E8"/>
    <mergeCell ref="F7:F8"/>
    <mergeCell ref="G7:R7"/>
  </mergeCells>
  <pageMargins left="0.7" right="0.7" top="0.78740157499999996" bottom="0.78740157499999996" header="0.3" footer="0.3"/>
  <ignoredErrors>
    <ignoredError sqref="C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32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298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7" t="str">
        <f>Stammdaten!E7</f>
        <v>Muster GmbH</v>
      </c>
      <c r="D7" s="16"/>
      <c r="E7" s="78">
        <f>'GuV - Gesamtübersicht'!G7</f>
        <v>2019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2020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1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31" t="s">
        <v>79</v>
      </c>
      <c r="E10" s="28">
        <f>SUM(E13:E32)</f>
        <v>0</v>
      </c>
      <c r="F10" s="28">
        <f t="shared" ref="F10:Q10" si="0">SUM(F13:F32)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>SUM(S13:S32)</f>
        <v>0</v>
      </c>
      <c r="T10" s="28">
        <f t="shared" ref="T10:AE10" si="1">SUM(T13:T32)</f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3" spans="2:71" x14ac:dyDescent="0.2">
      <c r="C13" s="42" t="s">
        <v>80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4">
        <f>SUM(E13:P13)</f>
        <v>0</v>
      </c>
      <c r="R13" s="17"/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44">
        <f>SUM(S13:AD13)</f>
        <v>0</v>
      </c>
    </row>
    <row r="14" spans="2:71" x14ac:dyDescent="0.2">
      <c r="C14" s="42" t="s">
        <v>81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4">
        <f t="shared" ref="Q14:Q32" si="2">SUM(E14:P14)</f>
        <v>0</v>
      </c>
      <c r="S14" s="43">
        <v>0</v>
      </c>
      <c r="T14" s="43">
        <v>0</v>
      </c>
      <c r="U14" s="43">
        <v>0</v>
      </c>
      <c r="V14" s="43">
        <v>0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0</v>
      </c>
      <c r="AD14" s="43">
        <v>0</v>
      </c>
      <c r="AE14" s="44">
        <f t="shared" ref="AE14:AE32" si="3">SUM(S14:AD14)</f>
        <v>0</v>
      </c>
    </row>
    <row r="15" spans="2:71" x14ac:dyDescent="0.2">
      <c r="C15" s="42" t="s">
        <v>82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4">
        <f t="shared" si="2"/>
        <v>0</v>
      </c>
      <c r="S15" s="43">
        <v>0</v>
      </c>
      <c r="T15" s="43">
        <v>0</v>
      </c>
      <c r="U15" s="43">
        <v>0</v>
      </c>
      <c r="V15" s="43">
        <v>0</v>
      </c>
      <c r="W15" s="43">
        <v>0</v>
      </c>
      <c r="X15" s="43">
        <v>0</v>
      </c>
      <c r="Y15" s="43">
        <v>0</v>
      </c>
      <c r="Z15" s="43">
        <v>0</v>
      </c>
      <c r="AA15" s="43">
        <v>0</v>
      </c>
      <c r="AB15" s="43">
        <v>0</v>
      </c>
      <c r="AC15" s="43">
        <v>0</v>
      </c>
      <c r="AD15" s="43">
        <v>0</v>
      </c>
      <c r="AE15" s="44">
        <f t="shared" si="3"/>
        <v>0</v>
      </c>
    </row>
    <row r="16" spans="2:71" x14ac:dyDescent="0.2">
      <c r="C16" s="42" t="s">
        <v>83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4">
        <f t="shared" si="2"/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0</v>
      </c>
      <c r="AE16" s="44">
        <f t="shared" si="3"/>
        <v>0</v>
      </c>
    </row>
    <row r="17" spans="3:31" x14ac:dyDescent="0.2">
      <c r="C17" s="42" t="s">
        <v>84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4">
        <f t="shared" si="2"/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4">
        <f t="shared" si="3"/>
        <v>0</v>
      </c>
    </row>
    <row r="18" spans="3:31" x14ac:dyDescent="0.2">
      <c r="C18" s="42" t="s">
        <v>85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 t="shared" si="2"/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 t="shared" si="3"/>
        <v>0</v>
      </c>
    </row>
    <row r="19" spans="3:31" x14ac:dyDescent="0.2">
      <c r="C19" s="42" t="s">
        <v>86</v>
      </c>
      <c r="D19" s="16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si="2"/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si="3"/>
        <v>0</v>
      </c>
    </row>
    <row r="20" spans="3:31" x14ac:dyDescent="0.2">
      <c r="C20" s="42" t="s">
        <v>87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2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3"/>
        <v>0</v>
      </c>
    </row>
    <row r="21" spans="3:31" x14ac:dyDescent="0.2">
      <c r="C21" s="42" t="s">
        <v>88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2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3"/>
        <v>0</v>
      </c>
    </row>
    <row r="22" spans="3:31" x14ac:dyDescent="0.2">
      <c r="C22" s="42" t="s">
        <v>89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2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3"/>
        <v>0</v>
      </c>
    </row>
    <row r="23" spans="3:31" x14ac:dyDescent="0.2">
      <c r="C23" s="42" t="s">
        <v>90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2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3"/>
        <v>0</v>
      </c>
    </row>
    <row r="24" spans="3:31" x14ac:dyDescent="0.2">
      <c r="C24" s="42" t="s">
        <v>91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2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3"/>
        <v>0</v>
      </c>
    </row>
    <row r="25" spans="3:31" x14ac:dyDescent="0.2">
      <c r="C25" s="42" t="s">
        <v>92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2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3"/>
        <v>0</v>
      </c>
    </row>
    <row r="26" spans="3:31" x14ac:dyDescent="0.2">
      <c r="C26" s="42" t="s">
        <v>93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2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3"/>
        <v>0</v>
      </c>
    </row>
    <row r="27" spans="3:31" x14ac:dyDescent="0.2">
      <c r="C27" s="42" t="s">
        <v>94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2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3"/>
        <v>0</v>
      </c>
    </row>
    <row r="28" spans="3:31" x14ac:dyDescent="0.2">
      <c r="C28" s="42" t="s">
        <v>95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2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3"/>
        <v>0</v>
      </c>
    </row>
    <row r="29" spans="3:31" x14ac:dyDescent="0.2">
      <c r="C29" s="42" t="s">
        <v>96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2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3"/>
        <v>0</v>
      </c>
    </row>
    <row r="30" spans="3:31" x14ac:dyDescent="0.2">
      <c r="C30" s="42" t="s">
        <v>97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2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3"/>
        <v>0</v>
      </c>
    </row>
    <row r="31" spans="3:31" x14ac:dyDescent="0.2">
      <c r="C31" s="42" t="s">
        <v>98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2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3"/>
        <v>0</v>
      </c>
    </row>
    <row r="32" spans="3:31" x14ac:dyDescent="0.2">
      <c r="C32" s="42" t="s">
        <v>99</v>
      </c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2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3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S109"/>
  <sheetViews>
    <sheetView showGridLines="0" showRowColHeaders="0" workbookViewId="0">
      <pane xSplit="3" ySplit="9" topLeftCell="D10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1" ht="28.5" customHeight="1" x14ac:dyDescent="0.2"/>
    <row r="4" spans="2:71" ht="26.25" customHeight="1" x14ac:dyDescent="0.2">
      <c r="B4" s="15"/>
      <c r="C4" s="58" t="s">
        <v>199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</row>
    <row r="5" spans="2:71" x14ac:dyDescent="0.2">
      <c r="C5" s="4"/>
      <c r="D5" s="3"/>
      <c r="E5" s="21"/>
      <c r="F5" s="3"/>
      <c r="G5" s="3"/>
      <c r="H5" s="2"/>
      <c r="I5" s="3"/>
      <c r="J5" s="2"/>
    </row>
    <row r="6" spans="2:71" x14ac:dyDescent="0.2">
      <c r="C6" s="4"/>
      <c r="D6" s="3"/>
    </row>
    <row r="7" spans="2:71" x14ac:dyDescent="0.2">
      <c r="C7" s="77" t="str">
        <f>Stammdaten!E7</f>
        <v>Muster GmbH</v>
      </c>
      <c r="D7" s="16"/>
      <c r="E7" s="78">
        <f>'GuV - Gesamtübersicht'!G7</f>
        <v>2019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2020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1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1" x14ac:dyDescent="0.2">
      <c r="C10" s="51" t="s">
        <v>3</v>
      </c>
      <c r="E10" s="28">
        <f>E17</f>
        <v>0</v>
      </c>
      <c r="F10" s="28">
        <f t="shared" ref="F10:Q10" si="0">F17</f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/>
      <c r="S10" s="28">
        <f t="shared" ref="S10:AE10" si="1">S17</f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28">
        <f t="shared" si="1"/>
        <v>0</v>
      </c>
      <c r="AE10" s="28">
        <f t="shared" si="1"/>
        <v>0</v>
      </c>
    </row>
    <row r="11" spans="2:71" x14ac:dyDescent="0.2">
      <c r="C11" s="51" t="s">
        <v>4</v>
      </c>
      <c r="E11" s="28">
        <f>E41</f>
        <v>0</v>
      </c>
      <c r="F11" s="28">
        <f t="shared" ref="F11:Q11" si="2">F41</f>
        <v>0</v>
      </c>
      <c r="G11" s="28">
        <f t="shared" si="2"/>
        <v>0</v>
      </c>
      <c r="H11" s="28">
        <f t="shared" si="2"/>
        <v>0</v>
      </c>
      <c r="I11" s="28">
        <f t="shared" si="2"/>
        <v>0</v>
      </c>
      <c r="J11" s="28">
        <f t="shared" si="2"/>
        <v>0</v>
      </c>
      <c r="K11" s="28">
        <f t="shared" si="2"/>
        <v>0</v>
      </c>
      <c r="L11" s="28">
        <f t="shared" si="2"/>
        <v>0</v>
      </c>
      <c r="M11" s="28">
        <f t="shared" si="2"/>
        <v>0</v>
      </c>
      <c r="N11" s="28">
        <f t="shared" si="2"/>
        <v>0</v>
      </c>
      <c r="O11" s="28">
        <f t="shared" si="2"/>
        <v>0</v>
      </c>
      <c r="P11" s="28">
        <f t="shared" si="2"/>
        <v>0</v>
      </c>
      <c r="Q11" s="28">
        <f t="shared" si="2"/>
        <v>0</v>
      </c>
      <c r="R11" s="28"/>
      <c r="S11" s="28">
        <f t="shared" ref="S11:AE11" si="3">S41</f>
        <v>0</v>
      </c>
      <c r="T11" s="28">
        <f t="shared" si="3"/>
        <v>0</v>
      </c>
      <c r="U11" s="28">
        <f t="shared" si="3"/>
        <v>0</v>
      </c>
      <c r="V11" s="28">
        <f t="shared" si="3"/>
        <v>0</v>
      </c>
      <c r="W11" s="28">
        <f t="shared" si="3"/>
        <v>0</v>
      </c>
      <c r="X11" s="28">
        <f t="shared" si="3"/>
        <v>0</v>
      </c>
      <c r="Y11" s="28">
        <f t="shared" si="3"/>
        <v>0</v>
      </c>
      <c r="Z11" s="28">
        <f t="shared" si="3"/>
        <v>0</v>
      </c>
      <c r="AA11" s="28">
        <f t="shared" si="3"/>
        <v>0</v>
      </c>
      <c r="AB11" s="28">
        <f t="shared" si="3"/>
        <v>0</v>
      </c>
      <c r="AC11" s="28">
        <f t="shared" si="3"/>
        <v>0</v>
      </c>
      <c r="AD11" s="28">
        <f t="shared" si="3"/>
        <v>0</v>
      </c>
      <c r="AE11" s="28">
        <f t="shared" si="3"/>
        <v>0</v>
      </c>
    </row>
    <row r="12" spans="2:71" x14ac:dyDescent="0.2">
      <c r="C12" s="51" t="s">
        <v>5</v>
      </c>
      <c r="E12" s="28">
        <f>E65</f>
        <v>0</v>
      </c>
      <c r="F12" s="28">
        <f t="shared" ref="F12:Q12" si="4">F65</f>
        <v>0</v>
      </c>
      <c r="G12" s="28">
        <f t="shared" si="4"/>
        <v>0</v>
      </c>
      <c r="H12" s="28">
        <f t="shared" si="4"/>
        <v>0</v>
      </c>
      <c r="I12" s="28">
        <f t="shared" si="4"/>
        <v>0</v>
      </c>
      <c r="J12" s="28">
        <f t="shared" si="4"/>
        <v>0</v>
      </c>
      <c r="K12" s="28">
        <f t="shared" si="4"/>
        <v>0</v>
      </c>
      <c r="L12" s="28">
        <f t="shared" si="4"/>
        <v>0</v>
      </c>
      <c r="M12" s="28">
        <f t="shared" si="4"/>
        <v>0</v>
      </c>
      <c r="N12" s="28">
        <f t="shared" si="4"/>
        <v>0</v>
      </c>
      <c r="O12" s="28">
        <f t="shared" si="4"/>
        <v>0</v>
      </c>
      <c r="P12" s="28">
        <f t="shared" si="4"/>
        <v>0</v>
      </c>
      <c r="Q12" s="28">
        <f t="shared" si="4"/>
        <v>0</v>
      </c>
      <c r="R12" s="28"/>
      <c r="S12" s="28">
        <f t="shared" ref="S12:AE12" si="5">S65</f>
        <v>0</v>
      </c>
      <c r="T12" s="28">
        <f t="shared" si="5"/>
        <v>0</v>
      </c>
      <c r="U12" s="28">
        <f t="shared" si="5"/>
        <v>0</v>
      </c>
      <c r="V12" s="28">
        <f t="shared" si="5"/>
        <v>0</v>
      </c>
      <c r="W12" s="28">
        <f t="shared" si="5"/>
        <v>0</v>
      </c>
      <c r="X12" s="28">
        <f t="shared" si="5"/>
        <v>0</v>
      </c>
      <c r="Y12" s="28">
        <f t="shared" si="5"/>
        <v>0</v>
      </c>
      <c r="Z12" s="28">
        <f t="shared" si="5"/>
        <v>0</v>
      </c>
      <c r="AA12" s="28">
        <f t="shared" si="5"/>
        <v>0</v>
      </c>
      <c r="AB12" s="28">
        <f t="shared" si="5"/>
        <v>0</v>
      </c>
      <c r="AC12" s="28">
        <f t="shared" si="5"/>
        <v>0</v>
      </c>
      <c r="AD12" s="28">
        <f t="shared" si="5"/>
        <v>0</v>
      </c>
      <c r="AE12" s="28">
        <f t="shared" si="5"/>
        <v>0</v>
      </c>
    </row>
    <row r="13" spans="2:71" x14ac:dyDescent="0.2">
      <c r="C13" s="51" t="s">
        <v>6</v>
      </c>
      <c r="E13" s="28">
        <f>E89</f>
        <v>0</v>
      </c>
      <c r="F13" s="28">
        <f t="shared" ref="F13:Q13" si="6">F89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 t="shared" si="6"/>
        <v>0</v>
      </c>
      <c r="R13" s="28"/>
      <c r="S13" s="28">
        <f t="shared" ref="S13:AE13" si="7">S89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 t="shared" si="7"/>
        <v>0</v>
      </c>
    </row>
    <row r="14" spans="2:71" x14ac:dyDescent="0.2"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2:71" x14ac:dyDescent="0.2"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7" spans="3:31" x14ac:dyDescent="0.2">
      <c r="C17" s="51" t="s">
        <v>3</v>
      </c>
      <c r="E17" s="28">
        <f t="shared" ref="E17:Q17" si="8">SUM(E18:E37)</f>
        <v>0</v>
      </c>
      <c r="F17" s="28">
        <f t="shared" si="8"/>
        <v>0</v>
      </c>
      <c r="G17" s="28">
        <f t="shared" si="8"/>
        <v>0</v>
      </c>
      <c r="H17" s="28">
        <f t="shared" si="8"/>
        <v>0</v>
      </c>
      <c r="I17" s="28">
        <f t="shared" si="8"/>
        <v>0</v>
      </c>
      <c r="J17" s="28">
        <f t="shared" si="8"/>
        <v>0</v>
      </c>
      <c r="K17" s="28">
        <f t="shared" si="8"/>
        <v>0</v>
      </c>
      <c r="L17" s="28">
        <f t="shared" si="8"/>
        <v>0</v>
      </c>
      <c r="M17" s="28">
        <f t="shared" si="8"/>
        <v>0</v>
      </c>
      <c r="N17" s="28">
        <f t="shared" si="8"/>
        <v>0</v>
      </c>
      <c r="O17" s="28">
        <f t="shared" si="8"/>
        <v>0</v>
      </c>
      <c r="P17" s="28">
        <f t="shared" si="8"/>
        <v>0</v>
      </c>
      <c r="Q17" s="28">
        <f t="shared" si="8"/>
        <v>0</v>
      </c>
      <c r="R17" s="28"/>
      <c r="S17" s="28">
        <f t="shared" ref="S17:AE17" si="9">SUM(S18:S37)</f>
        <v>0</v>
      </c>
      <c r="T17" s="28">
        <f t="shared" si="9"/>
        <v>0</v>
      </c>
      <c r="U17" s="28">
        <f t="shared" si="9"/>
        <v>0</v>
      </c>
      <c r="V17" s="28">
        <f t="shared" si="9"/>
        <v>0</v>
      </c>
      <c r="W17" s="28">
        <f t="shared" si="9"/>
        <v>0</v>
      </c>
      <c r="X17" s="28">
        <f t="shared" si="9"/>
        <v>0</v>
      </c>
      <c r="Y17" s="28">
        <f t="shared" si="9"/>
        <v>0</v>
      </c>
      <c r="Z17" s="28">
        <f t="shared" si="9"/>
        <v>0</v>
      </c>
      <c r="AA17" s="28">
        <f t="shared" si="9"/>
        <v>0</v>
      </c>
      <c r="AB17" s="28">
        <f t="shared" si="9"/>
        <v>0</v>
      </c>
      <c r="AC17" s="28">
        <f t="shared" si="9"/>
        <v>0</v>
      </c>
      <c r="AD17" s="28">
        <f t="shared" si="9"/>
        <v>0</v>
      </c>
      <c r="AE17" s="28">
        <f t="shared" si="9"/>
        <v>0</v>
      </c>
    </row>
    <row r="18" spans="3:31" x14ac:dyDescent="0.2">
      <c r="C18" s="42"/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4">
        <f>SUM(E18:P18)</f>
        <v>0</v>
      </c>
      <c r="R18" s="17"/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4">
        <f>SUM(S18:AD18)</f>
        <v>0</v>
      </c>
    </row>
    <row r="19" spans="3:31" x14ac:dyDescent="0.2">
      <c r="C19" s="42"/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4">
        <f t="shared" ref="Q19:Q37" si="10">SUM(E19:P19)</f>
        <v>0</v>
      </c>
      <c r="S19" s="43">
        <v>0</v>
      </c>
      <c r="T19" s="43">
        <v>0</v>
      </c>
      <c r="U19" s="43"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4">
        <f t="shared" ref="AE19:AE37" si="11">SUM(S19:AD19)</f>
        <v>0</v>
      </c>
    </row>
    <row r="20" spans="3:31" x14ac:dyDescent="0.2">
      <c r="C20" s="42"/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4">
        <f t="shared" si="10"/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4">
        <f t="shared" si="11"/>
        <v>0</v>
      </c>
    </row>
    <row r="21" spans="3:31" x14ac:dyDescent="0.2">
      <c r="C21" s="42"/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4">
        <f t="shared" si="10"/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4">
        <f t="shared" si="11"/>
        <v>0</v>
      </c>
    </row>
    <row r="22" spans="3:31" x14ac:dyDescent="0.2">
      <c r="C22" s="42"/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4">
        <f t="shared" si="10"/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4">
        <f t="shared" si="11"/>
        <v>0</v>
      </c>
    </row>
    <row r="23" spans="3:31" x14ac:dyDescent="0.2">
      <c r="C23" s="42"/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4">
        <f t="shared" si="10"/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4">
        <f t="shared" si="11"/>
        <v>0</v>
      </c>
    </row>
    <row r="24" spans="3:31" x14ac:dyDescent="0.2">
      <c r="C24" s="42"/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4">
        <f t="shared" si="10"/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4">
        <f t="shared" si="11"/>
        <v>0</v>
      </c>
    </row>
    <row r="25" spans="3:31" x14ac:dyDescent="0.2">
      <c r="C25" s="42"/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4">
        <f t="shared" si="10"/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4">
        <f t="shared" si="11"/>
        <v>0</v>
      </c>
    </row>
    <row r="26" spans="3:31" x14ac:dyDescent="0.2">
      <c r="C26" s="42"/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4">
        <f t="shared" si="10"/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4">
        <f t="shared" si="11"/>
        <v>0</v>
      </c>
    </row>
    <row r="27" spans="3:31" x14ac:dyDescent="0.2">
      <c r="C27" s="42"/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4">
        <f t="shared" si="10"/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4">
        <f t="shared" si="11"/>
        <v>0</v>
      </c>
    </row>
    <row r="28" spans="3:31" x14ac:dyDescent="0.2">
      <c r="C28" s="42"/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4">
        <f t="shared" si="10"/>
        <v>0</v>
      </c>
      <c r="S28" s="43">
        <v>0</v>
      </c>
      <c r="T28" s="43">
        <v>0</v>
      </c>
      <c r="U28" s="43"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4">
        <f t="shared" si="11"/>
        <v>0</v>
      </c>
    </row>
    <row r="29" spans="3:31" x14ac:dyDescent="0.2">
      <c r="C29" s="42"/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4">
        <f t="shared" si="10"/>
        <v>0</v>
      </c>
      <c r="S29" s="43">
        <v>0</v>
      </c>
      <c r="T29" s="43">
        <v>0</v>
      </c>
      <c r="U29" s="43"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4">
        <f t="shared" si="11"/>
        <v>0</v>
      </c>
    </row>
    <row r="30" spans="3:31" x14ac:dyDescent="0.2">
      <c r="C30" s="42"/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4">
        <f t="shared" si="10"/>
        <v>0</v>
      </c>
      <c r="S30" s="43">
        <v>0</v>
      </c>
      <c r="T30" s="43">
        <v>0</v>
      </c>
      <c r="U30" s="43"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4">
        <f t="shared" si="11"/>
        <v>0</v>
      </c>
    </row>
    <row r="31" spans="3:31" x14ac:dyDescent="0.2">
      <c r="C31" s="42"/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4">
        <f t="shared" si="10"/>
        <v>0</v>
      </c>
      <c r="S31" s="43">
        <v>0</v>
      </c>
      <c r="T31" s="43">
        <v>0</v>
      </c>
      <c r="U31" s="43"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4">
        <f t="shared" si="11"/>
        <v>0</v>
      </c>
    </row>
    <row r="32" spans="3:31" x14ac:dyDescent="0.2">
      <c r="C32" s="42"/>
      <c r="E32" s="43">
        <v>0</v>
      </c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4">
        <f t="shared" si="10"/>
        <v>0</v>
      </c>
      <c r="S32" s="43">
        <v>0</v>
      </c>
      <c r="T32" s="43">
        <v>0</v>
      </c>
      <c r="U32" s="43"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4">
        <f t="shared" si="11"/>
        <v>0</v>
      </c>
    </row>
    <row r="33" spans="3:31" x14ac:dyDescent="0.2">
      <c r="C33" s="42"/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4">
        <f t="shared" si="10"/>
        <v>0</v>
      </c>
      <c r="S33" s="43">
        <v>0</v>
      </c>
      <c r="T33" s="43">
        <v>0</v>
      </c>
      <c r="U33" s="43"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4">
        <f t="shared" si="11"/>
        <v>0</v>
      </c>
    </row>
    <row r="34" spans="3:31" x14ac:dyDescent="0.2">
      <c r="C34" s="42"/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4">
        <f t="shared" si="10"/>
        <v>0</v>
      </c>
      <c r="S34" s="43">
        <v>0</v>
      </c>
      <c r="T34" s="43">
        <v>0</v>
      </c>
      <c r="U34" s="43"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4">
        <f t="shared" si="11"/>
        <v>0</v>
      </c>
    </row>
    <row r="35" spans="3:31" x14ac:dyDescent="0.2">
      <c r="C35" s="42"/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4">
        <f t="shared" si="10"/>
        <v>0</v>
      </c>
      <c r="S35" s="43">
        <v>0</v>
      </c>
      <c r="T35" s="43">
        <v>0</v>
      </c>
      <c r="U35" s="43"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4">
        <f t="shared" si="11"/>
        <v>0</v>
      </c>
    </row>
    <row r="36" spans="3:31" x14ac:dyDescent="0.2">
      <c r="C36" s="42"/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4">
        <f t="shared" si="10"/>
        <v>0</v>
      </c>
      <c r="S36" s="43">
        <v>0</v>
      </c>
      <c r="T36" s="43">
        <v>0</v>
      </c>
      <c r="U36" s="43"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4">
        <f t="shared" si="11"/>
        <v>0</v>
      </c>
    </row>
    <row r="37" spans="3:31" x14ac:dyDescent="0.2">
      <c r="C37" s="42"/>
      <c r="E37" s="43">
        <v>0</v>
      </c>
      <c r="F37" s="43">
        <v>0</v>
      </c>
      <c r="G37" s="43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4">
        <f t="shared" si="10"/>
        <v>0</v>
      </c>
      <c r="S37" s="43">
        <v>0</v>
      </c>
      <c r="T37" s="43">
        <v>0</v>
      </c>
      <c r="U37" s="43"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4">
        <f t="shared" si="11"/>
        <v>0</v>
      </c>
    </row>
    <row r="41" spans="3:31" x14ac:dyDescent="0.2">
      <c r="C41" s="51" t="s">
        <v>4</v>
      </c>
      <c r="E41" s="28">
        <f t="shared" ref="E41:Q41" si="12">SUM(E42:E61)</f>
        <v>0</v>
      </c>
      <c r="F41" s="28">
        <f t="shared" si="12"/>
        <v>0</v>
      </c>
      <c r="G41" s="28">
        <f t="shared" si="12"/>
        <v>0</v>
      </c>
      <c r="H41" s="28">
        <f t="shared" si="12"/>
        <v>0</v>
      </c>
      <c r="I41" s="28">
        <f t="shared" si="12"/>
        <v>0</v>
      </c>
      <c r="J41" s="28">
        <f t="shared" si="12"/>
        <v>0</v>
      </c>
      <c r="K41" s="28">
        <f t="shared" si="12"/>
        <v>0</v>
      </c>
      <c r="L41" s="28">
        <f t="shared" si="12"/>
        <v>0</v>
      </c>
      <c r="M41" s="28">
        <f t="shared" si="12"/>
        <v>0</v>
      </c>
      <c r="N41" s="28">
        <f t="shared" si="12"/>
        <v>0</v>
      </c>
      <c r="O41" s="28">
        <f t="shared" si="12"/>
        <v>0</v>
      </c>
      <c r="P41" s="28">
        <f t="shared" si="12"/>
        <v>0</v>
      </c>
      <c r="Q41" s="28">
        <f t="shared" si="12"/>
        <v>0</v>
      </c>
      <c r="R41" s="28"/>
      <c r="S41" s="28">
        <f t="shared" ref="S41:AE41" si="13">SUM(S42:S61)</f>
        <v>0</v>
      </c>
      <c r="T41" s="28">
        <f t="shared" si="13"/>
        <v>0</v>
      </c>
      <c r="U41" s="28">
        <f t="shared" si="13"/>
        <v>0</v>
      </c>
      <c r="V41" s="28">
        <f t="shared" si="13"/>
        <v>0</v>
      </c>
      <c r="W41" s="28">
        <f t="shared" si="13"/>
        <v>0</v>
      </c>
      <c r="X41" s="28">
        <f t="shared" si="13"/>
        <v>0</v>
      </c>
      <c r="Y41" s="28">
        <f t="shared" si="13"/>
        <v>0</v>
      </c>
      <c r="Z41" s="28">
        <f t="shared" si="13"/>
        <v>0</v>
      </c>
      <c r="AA41" s="28">
        <f t="shared" si="13"/>
        <v>0</v>
      </c>
      <c r="AB41" s="28">
        <f t="shared" si="13"/>
        <v>0</v>
      </c>
      <c r="AC41" s="28">
        <f t="shared" si="13"/>
        <v>0</v>
      </c>
      <c r="AD41" s="28">
        <f t="shared" si="13"/>
        <v>0</v>
      </c>
      <c r="AE41" s="28">
        <f t="shared" si="13"/>
        <v>0</v>
      </c>
    </row>
    <row r="42" spans="3:31" x14ac:dyDescent="0.2">
      <c r="C42" s="42"/>
      <c r="E42" s="43">
        <v>0</v>
      </c>
      <c r="F42" s="43">
        <v>0</v>
      </c>
      <c r="G42" s="43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4">
        <f>SUM(E42:P42)</f>
        <v>0</v>
      </c>
      <c r="R42" s="17"/>
      <c r="S42" s="43">
        <v>0</v>
      </c>
      <c r="T42" s="43">
        <v>0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4">
        <f t="shared" ref="AE42:AE43" si="14">SUM(S42:AD42)</f>
        <v>0</v>
      </c>
    </row>
    <row r="43" spans="3:31" x14ac:dyDescent="0.2">
      <c r="C43" s="42"/>
      <c r="E43" s="43">
        <v>0</v>
      </c>
      <c r="F43" s="43">
        <v>0</v>
      </c>
      <c r="G43" s="43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4">
        <f t="shared" ref="Q43:Q61" si="15">SUM(E43:P43)</f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4">
        <f t="shared" si="14"/>
        <v>0</v>
      </c>
    </row>
    <row r="44" spans="3:31" x14ac:dyDescent="0.2">
      <c r="C44" s="42"/>
      <c r="E44" s="43">
        <v>0</v>
      </c>
      <c r="F44" s="43">
        <v>0</v>
      </c>
      <c r="G44" s="43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4">
        <f t="shared" si="15"/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4">
        <f t="shared" ref="AE44:AE61" si="16">SUM(S44:AD44)</f>
        <v>0</v>
      </c>
    </row>
    <row r="45" spans="3:31" x14ac:dyDescent="0.2">
      <c r="C45" s="42"/>
      <c r="E45" s="43">
        <v>0</v>
      </c>
      <c r="F45" s="43">
        <v>0</v>
      </c>
      <c r="G45" s="43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4">
        <f t="shared" si="15"/>
        <v>0</v>
      </c>
      <c r="S45" s="43">
        <v>0</v>
      </c>
      <c r="T45" s="43">
        <v>0</v>
      </c>
      <c r="U45" s="43"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4">
        <f t="shared" si="16"/>
        <v>0</v>
      </c>
    </row>
    <row r="46" spans="3:31" x14ac:dyDescent="0.2">
      <c r="C46" s="42"/>
      <c r="E46" s="43">
        <v>0</v>
      </c>
      <c r="F46" s="43">
        <v>0</v>
      </c>
      <c r="G46" s="43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4">
        <f t="shared" si="15"/>
        <v>0</v>
      </c>
      <c r="S46" s="43">
        <v>0</v>
      </c>
      <c r="T46" s="43">
        <v>0</v>
      </c>
      <c r="U46" s="43"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4">
        <f t="shared" si="16"/>
        <v>0</v>
      </c>
    </row>
    <row r="47" spans="3:31" x14ac:dyDescent="0.2">
      <c r="C47" s="42"/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4">
        <f t="shared" si="15"/>
        <v>0</v>
      </c>
      <c r="S47" s="43">
        <v>0</v>
      </c>
      <c r="T47" s="43">
        <v>0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4">
        <f t="shared" si="16"/>
        <v>0</v>
      </c>
    </row>
    <row r="48" spans="3:31" x14ac:dyDescent="0.2">
      <c r="C48" s="42"/>
      <c r="D48" s="16"/>
      <c r="E48" s="43">
        <v>0</v>
      </c>
      <c r="F48" s="43">
        <v>0</v>
      </c>
      <c r="G48" s="43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4">
        <f t="shared" si="15"/>
        <v>0</v>
      </c>
      <c r="S48" s="43">
        <v>0</v>
      </c>
      <c r="T48" s="43">
        <v>0</v>
      </c>
      <c r="U48" s="43"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4">
        <f t="shared" si="16"/>
        <v>0</v>
      </c>
    </row>
    <row r="49" spans="3:31" x14ac:dyDescent="0.2">
      <c r="C49" s="42"/>
      <c r="E49" s="43">
        <v>0</v>
      </c>
      <c r="F49" s="43">
        <v>0</v>
      </c>
      <c r="G49" s="43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4">
        <f t="shared" si="15"/>
        <v>0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4">
        <f t="shared" si="16"/>
        <v>0</v>
      </c>
    </row>
    <row r="50" spans="3:31" x14ac:dyDescent="0.2">
      <c r="C50" s="42"/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4">
        <f t="shared" si="15"/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4">
        <f t="shared" si="16"/>
        <v>0</v>
      </c>
    </row>
    <row r="51" spans="3:31" x14ac:dyDescent="0.2">
      <c r="C51" s="42"/>
      <c r="E51" s="43">
        <v>0</v>
      </c>
      <c r="F51" s="43">
        <v>0</v>
      </c>
      <c r="G51" s="43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4">
        <f t="shared" si="15"/>
        <v>0</v>
      </c>
      <c r="S51" s="43">
        <v>0</v>
      </c>
      <c r="T51" s="43">
        <v>0</v>
      </c>
      <c r="U51" s="43"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4">
        <f t="shared" si="16"/>
        <v>0</v>
      </c>
    </row>
    <row r="52" spans="3:31" x14ac:dyDescent="0.2">
      <c r="C52" s="42"/>
      <c r="E52" s="43">
        <v>0</v>
      </c>
      <c r="F52" s="43">
        <v>0</v>
      </c>
      <c r="G52" s="43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4">
        <f t="shared" si="15"/>
        <v>0</v>
      </c>
      <c r="S52" s="43">
        <v>0</v>
      </c>
      <c r="T52" s="43">
        <v>0</v>
      </c>
      <c r="U52" s="43"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4">
        <f t="shared" si="16"/>
        <v>0</v>
      </c>
    </row>
    <row r="53" spans="3:31" x14ac:dyDescent="0.2">
      <c r="C53" s="42"/>
      <c r="E53" s="43">
        <v>0</v>
      </c>
      <c r="F53" s="43">
        <v>0</v>
      </c>
      <c r="G53" s="43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4">
        <f t="shared" si="15"/>
        <v>0</v>
      </c>
      <c r="S53" s="43">
        <v>0</v>
      </c>
      <c r="T53" s="43">
        <v>0</v>
      </c>
      <c r="U53" s="43"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4">
        <f t="shared" si="16"/>
        <v>0</v>
      </c>
    </row>
    <row r="54" spans="3:31" x14ac:dyDescent="0.2">
      <c r="C54" s="42"/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4">
        <f t="shared" si="15"/>
        <v>0</v>
      </c>
      <c r="S54" s="43">
        <v>0</v>
      </c>
      <c r="T54" s="43">
        <v>0</v>
      </c>
      <c r="U54" s="43"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4">
        <f t="shared" si="16"/>
        <v>0</v>
      </c>
    </row>
    <row r="55" spans="3:31" x14ac:dyDescent="0.2">
      <c r="C55" s="42"/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4">
        <f t="shared" si="15"/>
        <v>0</v>
      </c>
      <c r="S55" s="43">
        <v>0</v>
      </c>
      <c r="T55" s="43">
        <v>0</v>
      </c>
      <c r="U55" s="43"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4">
        <f t="shared" si="16"/>
        <v>0</v>
      </c>
    </row>
    <row r="56" spans="3:31" x14ac:dyDescent="0.2">
      <c r="C56" s="42"/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4">
        <f t="shared" si="15"/>
        <v>0</v>
      </c>
      <c r="S56" s="43">
        <v>0</v>
      </c>
      <c r="T56" s="43">
        <v>0</v>
      </c>
      <c r="U56" s="43"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4">
        <f t="shared" si="16"/>
        <v>0</v>
      </c>
    </row>
    <row r="57" spans="3:31" x14ac:dyDescent="0.2">
      <c r="C57" s="42"/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4">
        <f t="shared" si="15"/>
        <v>0</v>
      </c>
      <c r="S57" s="43">
        <v>0</v>
      </c>
      <c r="T57" s="43">
        <v>0</v>
      </c>
      <c r="U57" s="43"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4">
        <f t="shared" si="16"/>
        <v>0</v>
      </c>
    </row>
    <row r="58" spans="3:31" x14ac:dyDescent="0.2">
      <c r="C58" s="42"/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4">
        <f t="shared" si="15"/>
        <v>0</v>
      </c>
      <c r="S58" s="43">
        <v>0</v>
      </c>
      <c r="T58" s="43">
        <v>0</v>
      </c>
      <c r="U58" s="43"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4">
        <f t="shared" si="16"/>
        <v>0</v>
      </c>
    </row>
    <row r="59" spans="3:31" x14ac:dyDescent="0.2">
      <c r="C59" s="42"/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4">
        <f t="shared" si="15"/>
        <v>0</v>
      </c>
      <c r="S59" s="43">
        <v>0</v>
      </c>
      <c r="T59" s="43">
        <v>0</v>
      </c>
      <c r="U59" s="43"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4">
        <f t="shared" si="16"/>
        <v>0</v>
      </c>
    </row>
    <row r="60" spans="3:31" x14ac:dyDescent="0.2">
      <c r="C60" s="42"/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4">
        <f t="shared" si="15"/>
        <v>0</v>
      </c>
      <c r="S60" s="43">
        <v>0</v>
      </c>
      <c r="T60" s="43">
        <v>0</v>
      </c>
      <c r="U60" s="43"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4">
        <f t="shared" si="16"/>
        <v>0</v>
      </c>
    </row>
    <row r="61" spans="3:31" x14ac:dyDescent="0.2">
      <c r="C61" s="42"/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4">
        <f t="shared" si="15"/>
        <v>0</v>
      </c>
      <c r="S61" s="43">
        <v>0</v>
      </c>
      <c r="T61" s="43">
        <v>0</v>
      </c>
      <c r="U61" s="43"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4">
        <f t="shared" si="16"/>
        <v>0</v>
      </c>
    </row>
    <row r="65" spans="3:31" x14ac:dyDescent="0.2">
      <c r="C65" s="51" t="s">
        <v>5</v>
      </c>
      <c r="E65" s="28">
        <f t="shared" ref="E65:Q65" si="17">SUM(E66:E85)</f>
        <v>0</v>
      </c>
      <c r="F65" s="28">
        <f t="shared" si="17"/>
        <v>0</v>
      </c>
      <c r="G65" s="28">
        <f t="shared" si="17"/>
        <v>0</v>
      </c>
      <c r="H65" s="28">
        <f t="shared" si="17"/>
        <v>0</v>
      </c>
      <c r="I65" s="28">
        <f t="shared" si="17"/>
        <v>0</v>
      </c>
      <c r="J65" s="28">
        <f t="shared" si="17"/>
        <v>0</v>
      </c>
      <c r="K65" s="28">
        <f t="shared" si="17"/>
        <v>0</v>
      </c>
      <c r="L65" s="28">
        <f t="shared" si="17"/>
        <v>0</v>
      </c>
      <c r="M65" s="28">
        <f t="shared" si="17"/>
        <v>0</v>
      </c>
      <c r="N65" s="28">
        <f t="shared" si="17"/>
        <v>0</v>
      </c>
      <c r="O65" s="28">
        <f t="shared" si="17"/>
        <v>0</v>
      </c>
      <c r="P65" s="28">
        <f t="shared" si="17"/>
        <v>0</v>
      </c>
      <c r="Q65" s="28">
        <f t="shared" si="17"/>
        <v>0</v>
      </c>
      <c r="R65" s="28"/>
      <c r="S65" s="28">
        <f t="shared" ref="S65:AE65" si="18">SUM(S66:S85)</f>
        <v>0</v>
      </c>
      <c r="T65" s="28">
        <f t="shared" si="18"/>
        <v>0</v>
      </c>
      <c r="U65" s="28">
        <f t="shared" si="18"/>
        <v>0</v>
      </c>
      <c r="V65" s="28">
        <f t="shared" si="18"/>
        <v>0</v>
      </c>
      <c r="W65" s="28">
        <f t="shared" si="18"/>
        <v>0</v>
      </c>
      <c r="X65" s="28">
        <f t="shared" si="18"/>
        <v>0</v>
      </c>
      <c r="Y65" s="28">
        <f t="shared" si="18"/>
        <v>0</v>
      </c>
      <c r="Z65" s="28">
        <f t="shared" si="18"/>
        <v>0</v>
      </c>
      <c r="AA65" s="28">
        <f t="shared" si="18"/>
        <v>0</v>
      </c>
      <c r="AB65" s="28">
        <f t="shared" si="18"/>
        <v>0</v>
      </c>
      <c r="AC65" s="28">
        <f t="shared" si="18"/>
        <v>0</v>
      </c>
      <c r="AD65" s="28">
        <f t="shared" si="18"/>
        <v>0</v>
      </c>
      <c r="AE65" s="28">
        <f t="shared" si="18"/>
        <v>0</v>
      </c>
    </row>
    <row r="66" spans="3:31" x14ac:dyDescent="0.2">
      <c r="C66" s="42"/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4">
        <f>SUM(E66:P66)</f>
        <v>0</v>
      </c>
      <c r="R66" s="17"/>
      <c r="S66" s="43">
        <v>0</v>
      </c>
      <c r="T66" s="43">
        <v>0</v>
      </c>
      <c r="U66" s="43"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4">
        <f>SUM(S66:AD66)</f>
        <v>0</v>
      </c>
    </row>
    <row r="67" spans="3:31" x14ac:dyDescent="0.2">
      <c r="C67" s="42"/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4">
        <f t="shared" ref="Q67:Q85" si="19">SUM(E67:P67)</f>
        <v>0</v>
      </c>
      <c r="S67" s="43">
        <v>0</v>
      </c>
      <c r="T67" s="43">
        <v>0</v>
      </c>
      <c r="U67" s="43"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4">
        <f t="shared" ref="AE67:AE85" si="20">SUM(S67:AD67)</f>
        <v>0</v>
      </c>
    </row>
    <row r="68" spans="3:31" x14ac:dyDescent="0.2">
      <c r="C68" s="42"/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4">
        <f t="shared" si="19"/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4">
        <f t="shared" si="20"/>
        <v>0</v>
      </c>
    </row>
    <row r="69" spans="3:31" x14ac:dyDescent="0.2">
      <c r="C69" s="42"/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44">
        <f t="shared" si="19"/>
        <v>0</v>
      </c>
      <c r="S69" s="43">
        <v>0</v>
      </c>
      <c r="T69" s="43">
        <v>0</v>
      </c>
      <c r="U69" s="43">
        <v>0</v>
      </c>
      <c r="V69" s="43">
        <v>0</v>
      </c>
      <c r="W69" s="43">
        <v>0</v>
      </c>
      <c r="X69" s="43">
        <v>0</v>
      </c>
      <c r="Y69" s="43">
        <v>0</v>
      </c>
      <c r="Z69" s="43">
        <v>0</v>
      </c>
      <c r="AA69" s="43">
        <v>0</v>
      </c>
      <c r="AB69" s="43">
        <v>0</v>
      </c>
      <c r="AC69" s="43">
        <v>0</v>
      </c>
      <c r="AD69" s="43">
        <v>0</v>
      </c>
      <c r="AE69" s="44">
        <f t="shared" si="20"/>
        <v>0</v>
      </c>
    </row>
    <row r="70" spans="3:31" x14ac:dyDescent="0.2">
      <c r="C70" s="42"/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4">
        <f t="shared" si="19"/>
        <v>0</v>
      </c>
      <c r="S70" s="43">
        <v>0</v>
      </c>
      <c r="T70" s="43">
        <v>0</v>
      </c>
      <c r="U70" s="43">
        <v>0</v>
      </c>
      <c r="V70" s="43">
        <v>0</v>
      </c>
      <c r="W70" s="43">
        <v>0</v>
      </c>
      <c r="X70" s="43">
        <v>0</v>
      </c>
      <c r="Y70" s="43">
        <v>0</v>
      </c>
      <c r="Z70" s="43">
        <v>0</v>
      </c>
      <c r="AA70" s="43">
        <v>0</v>
      </c>
      <c r="AB70" s="43">
        <v>0</v>
      </c>
      <c r="AC70" s="43">
        <v>0</v>
      </c>
      <c r="AD70" s="43">
        <v>0</v>
      </c>
      <c r="AE70" s="44">
        <f t="shared" si="20"/>
        <v>0</v>
      </c>
    </row>
    <row r="71" spans="3:31" x14ac:dyDescent="0.2">
      <c r="C71" s="42"/>
      <c r="E71" s="43">
        <v>0</v>
      </c>
      <c r="F71" s="43">
        <v>0</v>
      </c>
      <c r="G71" s="43">
        <v>0</v>
      </c>
      <c r="H71" s="43">
        <v>0</v>
      </c>
      <c r="I71" s="43">
        <v>0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4">
        <f t="shared" si="19"/>
        <v>0</v>
      </c>
      <c r="S71" s="43">
        <v>0</v>
      </c>
      <c r="T71" s="43">
        <v>0</v>
      </c>
      <c r="U71" s="43">
        <v>0</v>
      </c>
      <c r="V71" s="43">
        <v>0</v>
      </c>
      <c r="W71" s="43">
        <v>0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0</v>
      </c>
      <c r="AD71" s="43">
        <v>0</v>
      </c>
      <c r="AE71" s="44">
        <f t="shared" si="20"/>
        <v>0</v>
      </c>
    </row>
    <row r="72" spans="3:31" x14ac:dyDescent="0.2">
      <c r="C72" s="42"/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4">
        <f t="shared" si="19"/>
        <v>0</v>
      </c>
      <c r="S72" s="43">
        <v>0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0</v>
      </c>
      <c r="AA72" s="43">
        <v>0</v>
      </c>
      <c r="AB72" s="43">
        <v>0</v>
      </c>
      <c r="AC72" s="43">
        <v>0</v>
      </c>
      <c r="AD72" s="43">
        <v>0</v>
      </c>
      <c r="AE72" s="44">
        <f t="shared" si="20"/>
        <v>0</v>
      </c>
    </row>
    <row r="73" spans="3:31" x14ac:dyDescent="0.2">
      <c r="C73" s="42"/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4">
        <f t="shared" si="19"/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4">
        <f t="shared" si="20"/>
        <v>0</v>
      </c>
    </row>
    <row r="74" spans="3:31" x14ac:dyDescent="0.2">
      <c r="C74" s="42"/>
      <c r="E74" s="43">
        <v>0</v>
      </c>
      <c r="F74" s="43">
        <v>0</v>
      </c>
      <c r="G74" s="43">
        <v>0</v>
      </c>
      <c r="H74" s="43">
        <v>0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4">
        <f t="shared" si="19"/>
        <v>0</v>
      </c>
      <c r="S74" s="43">
        <v>0</v>
      </c>
      <c r="T74" s="43">
        <v>0</v>
      </c>
      <c r="U74" s="43">
        <v>0</v>
      </c>
      <c r="V74" s="43">
        <v>0</v>
      </c>
      <c r="W74" s="43">
        <v>0</v>
      </c>
      <c r="X74" s="43">
        <v>0</v>
      </c>
      <c r="Y74" s="43">
        <v>0</v>
      </c>
      <c r="Z74" s="43">
        <v>0</v>
      </c>
      <c r="AA74" s="43">
        <v>0</v>
      </c>
      <c r="AB74" s="43">
        <v>0</v>
      </c>
      <c r="AC74" s="43">
        <v>0</v>
      </c>
      <c r="AD74" s="43">
        <v>0</v>
      </c>
      <c r="AE74" s="44">
        <f t="shared" si="20"/>
        <v>0</v>
      </c>
    </row>
    <row r="75" spans="3:31" x14ac:dyDescent="0.2">
      <c r="C75" s="42"/>
      <c r="E75" s="43"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4">
        <f t="shared" si="19"/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4">
        <f t="shared" si="20"/>
        <v>0</v>
      </c>
    </row>
    <row r="76" spans="3:31" x14ac:dyDescent="0.2">
      <c r="C76" s="42"/>
      <c r="E76" s="43">
        <v>0</v>
      </c>
      <c r="F76" s="43">
        <v>0</v>
      </c>
      <c r="G76" s="43">
        <v>0</v>
      </c>
      <c r="H76" s="43">
        <v>0</v>
      </c>
      <c r="I76" s="43">
        <v>0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4">
        <f t="shared" si="19"/>
        <v>0</v>
      </c>
      <c r="S76" s="43">
        <v>0</v>
      </c>
      <c r="T76" s="43">
        <v>0</v>
      </c>
      <c r="U76" s="43">
        <v>0</v>
      </c>
      <c r="V76" s="43">
        <v>0</v>
      </c>
      <c r="W76" s="43">
        <v>0</v>
      </c>
      <c r="X76" s="43">
        <v>0</v>
      </c>
      <c r="Y76" s="43">
        <v>0</v>
      </c>
      <c r="Z76" s="43">
        <v>0</v>
      </c>
      <c r="AA76" s="43">
        <v>0</v>
      </c>
      <c r="AB76" s="43">
        <v>0</v>
      </c>
      <c r="AC76" s="43">
        <v>0</v>
      </c>
      <c r="AD76" s="43">
        <v>0</v>
      </c>
      <c r="AE76" s="44">
        <f t="shared" si="20"/>
        <v>0</v>
      </c>
    </row>
    <row r="77" spans="3:31" x14ac:dyDescent="0.2">
      <c r="C77" s="42"/>
      <c r="E77" s="43">
        <v>0</v>
      </c>
      <c r="F77" s="43">
        <v>0</v>
      </c>
      <c r="G77" s="43">
        <v>0</v>
      </c>
      <c r="H77" s="43">
        <v>0</v>
      </c>
      <c r="I77" s="43">
        <v>0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4">
        <f t="shared" si="19"/>
        <v>0</v>
      </c>
      <c r="S77" s="43">
        <v>0</v>
      </c>
      <c r="T77" s="43">
        <v>0</v>
      </c>
      <c r="U77" s="43">
        <v>0</v>
      </c>
      <c r="V77" s="43">
        <v>0</v>
      </c>
      <c r="W77" s="43">
        <v>0</v>
      </c>
      <c r="X77" s="43">
        <v>0</v>
      </c>
      <c r="Y77" s="43">
        <v>0</v>
      </c>
      <c r="Z77" s="43">
        <v>0</v>
      </c>
      <c r="AA77" s="43">
        <v>0</v>
      </c>
      <c r="AB77" s="43">
        <v>0</v>
      </c>
      <c r="AC77" s="43">
        <v>0</v>
      </c>
      <c r="AD77" s="43">
        <v>0</v>
      </c>
      <c r="AE77" s="44">
        <f t="shared" si="20"/>
        <v>0</v>
      </c>
    </row>
    <row r="78" spans="3:31" x14ac:dyDescent="0.2">
      <c r="C78" s="42"/>
      <c r="E78" s="43">
        <v>0</v>
      </c>
      <c r="F78" s="43">
        <v>0</v>
      </c>
      <c r="G78" s="43">
        <v>0</v>
      </c>
      <c r="H78" s="43">
        <v>0</v>
      </c>
      <c r="I78" s="43">
        <v>0</v>
      </c>
      <c r="J78" s="43">
        <v>0</v>
      </c>
      <c r="K78" s="43">
        <v>0</v>
      </c>
      <c r="L78" s="43">
        <v>0</v>
      </c>
      <c r="M78" s="43">
        <v>0</v>
      </c>
      <c r="N78" s="43">
        <v>0</v>
      </c>
      <c r="O78" s="43">
        <v>0</v>
      </c>
      <c r="P78" s="43">
        <v>0</v>
      </c>
      <c r="Q78" s="44">
        <f t="shared" si="19"/>
        <v>0</v>
      </c>
      <c r="S78" s="43">
        <v>0</v>
      </c>
      <c r="T78" s="43">
        <v>0</v>
      </c>
      <c r="U78" s="43">
        <v>0</v>
      </c>
      <c r="V78" s="43">
        <v>0</v>
      </c>
      <c r="W78" s="43">
        <v>0</v>
      </c>
      <c r="X78" s="43">
        <v>0</v>
      </c>
      <c r="Y78" s="43">
        <v>0</v>
      </c>
      <c r="Z78" s="43">
        <v>0</v>
      </c>
      <c r="AA78" s="43">
        <v>0</v>
      </c>
      <c r="AB78" s="43">
        <v>0</v>
      </c>
      <c r="AC78" s="43">
        <v>0</v>
      </c>
      <c r="AD78" s="43">
        <v>0</v>
      </c>
      <c r="AE78" s="44">
        <f t="shared" si="20"/>
        <v>0</v>
      </c>
    </row>
    <row r="79" spans="3:31" x14ac:dyDescent="0.2">
      <c r="C79" s="42"/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4">
        <f t="shared" si="19"/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4">
        <f t="shared" si="20"/>
        <v>0</v>
      </c>
    </row>
    <row r="80" spans="3:31" x14ac:dyDescent="0.2">
      <c r="C80" s="42"/>
      <c r="E80" s="43">
        <v>0</v>
      </c>
      <c r="F80" s="43">
        <v>0</v>
      </c>
      <c r="G80" s="43">
        <v>0</v>
      </c>
      <c r="H80" s="43">
        <v>0</v>
      </c>
      <c r="I80" s="43">
        <v>0</v>
      </c>
      <c r="J80" s="43">
        <v>0</v>
      </c>
      <c r="K80" s="43">
        <v>0</v>
      </c>
      <c r="L80" s="43">
        <v>0</v>
      </c>
      <c r="M80" s="43">
        <v>0</v>
      </c>
      <c r="N80" s="43">
        <v>0</v>
      </c>
      <c r="O80" s="43">
        <v>0</v>
      </c>
      <c r="P80" s="43">
        <v>0</v>
      </c>
      <c r="Q80" s="44">
        <f t="shared" si="19"/>
        <v>0</v>
      </c>
      <c r="S80" s="43">
        <v>0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0</v>
      </c>
      <c r="AA80" s="43">
        <v>0</v>
      </c>
      <c r="AB80" s="43">
        <v>0</v>
      </c>
      <c r="AC80" s="43">
        <v>0</v>
      </c>
      <c r="AD80" s="43">
        <v>0</v>
      </c>
      <c r="AE80" s="44">
        <f t="shared" si="20"/>
        <v>0</v>
      </c>
    </row>
    <row r="81" spans="3:31" x14ac:dyDescent="0.2">
      <c r="C81" s="42"/>
      <c r="E81" s="43"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4">
        <f t="shared" si="19"/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4">
        <f t="shared" si="20"/>
        <v>0</v>
      </c>
    </row>
    <row r="82" spans="3:31" x14ac:dyDescent="0.2">
      <c r="C82" s="42"/>
      <c r="E82" s="43"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4">
        <f t="shared" si="19"/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4">
        <f t="shared" si="20"/>
        <v>0</v>
      </c>
    </row>
    <row r="83" spans="3:31" x14ac:dyDescent="0.2">
      <c r="C83" s="42"/>
      <c r="E83" s="43">
        <v>0</v>
      </c>
      <c r="F83" s="43">
        <v>0</v>
      </c>
      <c r="G83" s="43">
        <v>0</v>
      </c>
      <c r="H83" s="43">
        <v>0</v>
      </c>
      <c r="I83" s="43">
        <v>0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4">
        <f t="shared" si="19"/>
        <v>0</v>
      </c>
      <c r="S83" s="43">
        <v>0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0</v>
      </c>
      <c r="AA83" s="43">
        <v>0</v>
      </c>
      <c r="AB83" s="43">
        <v>0</v>
      </c>
      <c r="AC83" s="43">
        <v>0</v>
      </c>
      <c r="AD83" s="43">
        <v>0</v>
      </c>
      <c r="AE83" s="44">
        <f t="shared" si="20"/>
        <v>0</v>
      </c>
    </row>
    <row r="84" spans="3:31" x14ac:dyDescent="0.2">
      <c r="C84" s="42"/>
      <c r="E84" s="43"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4">
        <f t="shared" si="19"/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4">
        <f t="shared" si="20"/>
        <v>0</v>
      </c>
    </row>
    <row r="85" spans="3:31" x14ac:dyDescent="0.2">
      <c r="C85" s="42"/>
      <c r="E85" s="43"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4">
        <f t="shared" si="19"/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4">
        <f t="shared" si="20"/>
        <v>0</v>
      </c>
    </row>
    <row r="89" spans="3:31" x14ac:dyDescent="0.2">
      <c r="C89" s="51" t="s">
        <v>6</v>
      </c>
      <c r="E89" s="28">
        <f t="shared" ref="E89:Q89" si="21">SUM(E90:E109)</f>
        <v>0</v>
      </c>
      <c r="F89" s="28">
        <f t="shared" si="21"/>
        <v>0</v>
      </c>
      <c r="G89" s="28">
        <f t="shared" si="21"/>
        <v>0</v>
      </c>
      <c r="H89" s="28">
        <f t="shared" si="21"/>
        <v>0</v>
      </c>
      <c r="I89" s="28">
        <f t="shared" si="21"/>
        <v>0</v>
      </c>
      <c r="J89" s="28">
        <f t="shared" si="21"/>
        <v>0</v>
      </c>
      <c r="K89" s="28">
        <f t="shared" si="21"/>
        <v>0</v>
      </c>
      <c r="L89" s="28">
        <f t="shared" si="21"/>
        <v>0</v>
      </c>
      <c r="M89" s="28">
        <f t="shared" si="21"/>
        <v>0</v>
      </c>
      <c r="N89" s="28">
        <f t="shared" si="21"/>
        <v>0</v>
      </c>
      <c r="O89" s="28">
        <f t="shared" si="21"/>
        <v>0</v>
      </c>
      <c r="P89" s="28">
        <f t="shared" si="21"/>
        <v>0</v>
      </c>
      <c r="Q89" s="28">
        <f t="shared" si="21"/>
        <v>0</v>
      </c>
      <c r="R89" s="28"/>
      <c r="S89" s="28">
        <f t="shared" ref="S89:AE89" si="22">SUM(S90:S109)</f>
        <v>0</v>
      </c>
      <c r="T89" s="28">
        <f t="shared" si="22"/>
        <v>0</v>
      </c>
      <c r="U89" s="28">
        <f t="shared" si="22"/>
        <v>0</v>
      </c>
      <c r="V89" s="28">
        <f t="shared" si="22"/>
        <v>0</v>
      </c>
      <c r="W89" s="28">
        <f t="shared" si="22"/>
        <v>0</v>
      </c>
      <c r="X89" s="28">
        <f t="shared" si="22"/>
        <v>0</v>
      </c>
      <c r="Y89" s="28">
        <f t="shared" si="22"/>
        <v>0</v>
      </c>
      <c r="Z89" s="28">
        <f t="shared" si="22"/>
        <v>0</v>
      </c>
      <c r="AA89" s="28">
        <f t="shared" si="22"/>
        <v>0</v>
      </c>
      <c r="AB89" s="28">
        <f t="shared" si="22"/>
        <v>0</v>
      </c>
      <c r="AC89" s="28">
        <f t="shared" si="22"/>
        <v>0</v>
      </c>
      <c r="AD89" s="28">
        <f t="shared" si="22"/>
        <v>0</v>
      </c>
      <c r="AE89" s="28">
        <f t="shared" si="22"/>
        <v>0</v>
      </c>
    </row>
    <row r="90" spans="3:31" x14ac:dyDescent="0.2">
      <c r="C90" s="42"/>
      <c r="E90" s="43">
        <v>0</v>
      </c>
      <c r="F90" s="43">
        <v>0</v>
      </c>
      <c r="G90" s="43">
        <v>0</v>
      </c>
      <c r="H90" s="43">
        <v>0</v>
      </c>
      <c r="I90" s="43">
        <v>0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4">
        <f>SUM(E90:P90)</f>
        <v>0</v>
      </c>
      <c r="R90" s="17"/>
      <c r="S90" s="43">
        <v>0</v>
      </c>
      <c r="T90" s="43">
        <v>0</v>
      </c>
      <c r="U90" s="43">
        <v>0</v>
      </c>
      <c r="V90" s="43">
        <v>0</v>
      </c>
      <c r="W90" s="43">
        <v>0</v>
      </c>
      <c r="X90" s="43">
        <v>0</v>
      </c>
      <c r="Y90" s="43">
        <v>0</v>
      </c>
      <c r="Z90" s="43">
        <v>0</v>
      </c>
      <c r="AA90" s="43">
        <v>0</v>
      </c>
      <c r="AB90" s="43">
        <v>0</v>
      </c>
      <c r="AC90" s="43">
        <v>0</v>
      </c>
      <c r="AD90" s="43">
        <v>0</v>
      </c>
      <c r="AE90" s="44">
        <f>SUM(S90:AD90)</f>
        <v>0</v>
      </c>
    </row>
    <row r="91" spans="3:31" x14ac:dyDescent="0.2">
      <c r="C91" s="42"/>
      <c r="E91" s="43"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4">
        <f t="shared" ref="Q91:Q109" si="23">SUM(E91:P91)</f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4">
        <f t="shared" ref="AE91:AE109" si="24">SUM(S91:AD91)</f>
        <v>0</v>
      </c>
    </row>
    <row r="92" spans="3:31" x14ac:dyDescent="0.2">
      <c r="C92" s="42"/>
      <c r="E92" s="43"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4">
        <f t="shared" si="23"/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4">
        <f t="shared" si="24"/>
        <v>0</v>
      </c>
    </row>
    <row r="93" spans="3:31" x14ac:dyDescent="0.2">
      <c r="C93" s="42"/>
      <c r="E93" s="43"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4">
        <f t="shared" si="23"/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4">
        <f t="shared" si="24"/>
        <v>0</v>
      </c>
    </row>
    <row r="94" spans="3:31" x14ac:dyDescent="0.2">
      <c r="C94" s="42"/>
      <c r="E94" s="43">
        <v>0</v>
      </c>
      <c r="F94" s="43">
        <v>0</v>
      </c>
      <c r="G94" s="43">
        <v>0</v>
      </c>
      <c r="H94" s="43">
        <v>0</v>
      </c>
      <c r="I94" s="43">
        <v>0</v>
      </c>
      <c r="J94" s="43">
        <v>0</v>
      </c>
      <c r="K94" s="43">
        <v>0</v>
      </c>
      <c r="L94" s="43">
        <v>0</v>
      </c>
      <c r="M94" s="43">
        <v>0</v>
      </c>
      <c r="N94" s="43">
        <v>0</v>
      </c>
      <c r="O94" s="43">
        <v>0</v>
      </c>
      <c r="P94" s="43">
        <v>0</v>
      </c>
      <c r="Q94" s="44">
        <f t="shared" si="23"/>
        <v>0</v>
      </c>
      <c r="S94" s="43">
        <v>0</v>
      </c>
      <c r="T94" s="43">
        <v>0</v>
      </c>
      <c r="U94" s="43">
        <v>0</v>
      </c>
      <c r="V94" s="43">
        <v>0</v>
      </c>
      <c r="W94" s="43">
        <v>0</v>
      </c>
      <c r="X94" s="43">
        <v>0</v>
      </c>
      <c r="Y94" s="43">
        <v>0</v>
      </c>
      <c r="Z94" s="43">
        <v>0</v>
      </c>
      <c r="AA94" s="43">
        <v>0</v>
      </c>
      <c r="AB94" s="43">
        <v>0</v>
      </c>
      <c r="AC94" s="43">
        <v>0</v>
      </c>
      <c r="AD94" s="43">
        <v>0</v>
      </c>
      <c r="AE94" s="44">
        <f t="shared" si="24"/>
        <v>0</v>
      </c>
    </row>
    <row r="95" spans="3:31" x14ac:dyDescent="0.2">
      <c r="C95" s="42"/>
      <c r="E95" s="43"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4">
        <f t="shared" si="23"/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4">
        <f t="shared" si="24"/>
        <v>0</v>
      </c>
    </row>
    <row r="96" spans="3:31" x14ac:dyDescent="0.2">
      <c r="C96" s="42"/>
      <c r="D96" s="16"/>
      <c r="E96" s="43"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4">
        <f t="shared" si="23"/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4">
        <f t="shared" si="24"/>
        <v>0</v>
      </c>
    </row>
    <row r="97" spans="3:31" x14ac:dyDescent="0.2">
      <c r="C97" s="42"/>
      <c r="E97" s="43">
        <v>0</v>
      </c>
      <c r="F97" s="43">
        <v>0</v>
      </c>
      <c r="G97" s="43">
        <v>0</v>
      </c>
      <c r="H97" s="43">
        <v>0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4">
        <f t="shared" si="23"/>
        <v>0</v>
      </c>
      <c r="S97" s="43">
        <v>0</v>
      </c>
      <c r="T97" s="43">
        <v>0</v>
      </c>
      <c r="U97" s="43">
        <v>0</v>
      </c>
      <c r="V97" s="43">
        <v>0</v>
      </c>
      <c r="W97" s="43">
        <v>0</v>
      </c>
      <c r="X97" s="43">
        <v>0</v>
      </c>
      <c r="Y97" s="43">
        <v>0</v>
      </c>
      <c r="Z97" s="43">
        <v>0</v>
      </c>
      <c r="AA97" s="43">
        <v>0</v>
      </c>
      <c r="AB97" s="43">
        <v>0</v>
      </c>
      <c r="AC97" s="43">
        <v>0</v>
      </c>
      <c r="AD97" s="43">
        <v>0</v>
      </c>
      <c r="AE97" s="44">
        <f t="shared" si="24"/>
        <v>0</v>
      </c>
    </row>
    <row r="98" spans="3:31" x14ac:dyDescent="0.2">
      <c r="C98" s="42"/>
      <c r="E98" s="43"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4">
        <f t="shared" si="23"/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4">
        <f t="shared" si="24"/>
        <v>0</v>
      </c>
    </row>
    <row r="99" spans="3:31" x14ac:dyDescent="0.2">
      <c r="C99" s="42"/>
      <c r="E99" s="43">
        <v>0</v>
      </c>
      <c r="F99" s="43">
        <v>0</v>
      </c>
      <c r="G99" s="43">
        <v>0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4">
        <f t="shared" si="23"/>
        <v>0</v>
      </c>
      <c r="S99" s="43">
        <v>0</v>
      </c>
      <c r="T99" s="43">
        <v>0</v>
      </c>
      <c r="U99" s="43">
        <v>0</v>
      </c>
      <c r="V99" s="43">
        <v>0</v>
      </c>
      <c r="W99" s="43">
        <v>0</v>
      </c>
      <c r="X99" s="43">
        <v>0</v>
      </c>
      <c r="Y99" s="43">
        <v>0</v>
      </c>
      <c r="Z99" s="43">
        <v>0</v>
      </c>
      <c r="AA99" s="43">
        <v>0</v>
      </c>
      <c r="AB99" s="43">
        <v>0</v>
      </c>
      <c r="AC99" s="43">
        <v>0</v>
      </c>
      <c r="AD99" s="43">
        <v>0</v>
      </c>
      <c r="AE99" s="44">
        <f t="shared" si="24"/>
        <v>0</v>
      </c>
    </row>
    <row r="100" spans="3:31" x14ac:dyDescent="0.2">
      <c r="C100" s="42"/>
      <c r="E100" s="43"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4">
        <f t="shared" si="23"/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4">
        <f t="shared" si="24"/>
        <v>0</v>
      </c>
    </row>
    <row r="101" spans="3:31" x14ac:dyDescent="0.2">
      <c r="C101" s="42"/>
      <c r="E101" s="43">
        <v>0</v>
      </c>
      <c r="F101" s="43">
        <v>0</v>
      </c>
      <c r="G101" s="43">
        <v>0</v>
      </c>
      <c r="H101" s="43">
        <v>0</v>
      </c>
      <c r="I101" s="43">
        <v>0</v>
      </c>
      <c r="J101" s="43">
        <v>0</v>
      </c>
      <c r="K101" s="43">
        <v>0</v>
      </c>
      <c r="L101" s="43">
        <v>0</v>
      </c>
      <c r="M101" s="43">
        <v>0</v>
      </c>
      <c r="N101" s="43">
        <v>0</v>
      </c>
      <c r="O101" s="43">
        <v>0</v>
      </c>
      <c r="P101" s="43">
        <v>0</v>
      </c>
      <c r="Q101" s="44">
        <f t="shared" si="23"/>
        <v>0</v>
      </c>
      <c r="S101" s="43">
        <v>0</v>
      </c>
      <c r="T101" s="43">
        <v>0</v>
      </c>
      <c r="U101" s="43">
        <v>0</v>
      </c>
      <c r="V101" s="43">
        <v>0</v>
      </c>
      <c r="W101" s="43">
        <v>0</v>
      </c>
      <c r="X101" s="43">
        <v>0</v>
      </c>
      <c r="Y101" s="43">
        <v>0</v>
      </c>
      <c r="Z101" s="43">
        <v>0</v>
      </c>
      <c r="AA101" s="43">
        <v>0</v>
      </c>
      <c r="AB101" s="43">
        <v>0</v>
      </c>
      <c r="AC101" s="43">
        <v>0</v>
      </c>
      <c r="AD101" s="43">
        <v>0</v>
      </c>
      <c r="AE101" s="44">
        <f t="shared" si="24"/>
        <v>0</v>
      </c>
    </row>
    <row r="102" spans="3:31" x14ac:dyDescent="0.2">
      <c r="C102" s="42"/>
      <c r="E102" s="43">
        <v>0</v>
      </c>
      <c r="F102" s="43">
        <v>0</v>
      </c>
      <c r="G102" s="43">
        <v>0</v>
      </c>
      <c r="H102" s="43">
        <v>0</v>
      </c>
      <c r="I102" s="43">
        <v>0</v>
      </c>
      <c r="J102" s="43">
        <v>0</v>
      </c>
      <c r="K102" s="43">
        <v>0</v>
      </c>
      <c r="L102" s="43">
        <v>0</v>
      </c>
      <c r="M102" s="43">
        <v>0</v>
      </c>
      <c r="N102" s="43">
        <v>0</v>
      </c>
      <c r="O102" s="43">
        <v>0</v>
      </c>
      <c r="P102" s="43">
        <v>0</v>
      </c>
      <c r="Q102" s="44">
        <f t="shared" si="23"/>
        <v>0</v>
      </c>
      <c r="S102" s="43">
        <v>0</v>
      </c>
      <c r="T102" s="43">
        <v>0</v>
      </c>
      <c r="U102" s="43">
        <v>0</v>
      </c>
      <c r="V102" s="43">
        <v>0</v>
      </c>
      <c r="W102" s="43">
        <v>0</v>
      </c>
      <c r="X102" s="43">
        <v>0</v>
      </c>
      <c r="Y102" s="43">
        <v>0</v>
      </c>
      <c r="Z102" s="43">
        <v>0</v>
      </c>
      <c r="AA102" s="43">
        <v>0</v>
      </c>
      <c r="AB102" s="43">
        <v>0</v>
      </c>
      <c r="AC102" s="43">
        <v>0</v>
      </c>
      <c r="AD102" s="43">
        <v>0</v>
      </c>
      <c r="AE102" s="44">
        <f t="shared" si="24"/>
        <v>0</v>
      </c>
    </row>
    <row r="103" spans="3:31" x14ac:dyDescent="0.2">
      <c r="C103" s="42"/>
      <c r="E103" s="43">
        <v>0</v>
      </c>
      <c r="F103" s="43">
        <v>0</v>
      </c>
      <c r="G103" s="43">
        <v>0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4">
        <f t="shared" si="23"/>
        <v>0</v>
      </c>
      <c r="S103" s="43">
        <v>0</v>
      </c>
      <c r="T103" s="43">
        <v>0</v>
      </c>
      <c r="U103" s="43">
        <v>0</v>
      </c>
      <c r="V103" s="43">
        <v>0</v>
      </c>
      <c r="W103" s="43">
        <v>0</v>
      </c>
      <c r="X103" s="43">
        <v>0</v>
      </c>
      <c r="Y103" s="43">
        <v>0</v>
      </c>
      <c r="Z103" s="43">
        <v>0</v>
      </c>
      <c r="AA103" s="43">
        <v>0</v>
      </c>
      <c r="AB103" s="43">
        <v>0</v>
      </c>
      <c r="AC103" s="43">
        <v>0</v>
      </c>
      <c r="AD103" s="43">
        <v>0</v>
      </c>
      <c r="AE103" s="44">
        <f t="shared" si="24"/>
        <v>0</v>
      </c>
    </row>
    <row r="104" spans="3:31" x14ac:dyDescent="0.2">
      <c r="C104" s="42"/>
      <c r="E104" s="43"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4">
        <f t="shared" si="23"/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4">
        <f t="shared" si="24"/>
        <v>0</v>
      </c>
    </row>
    <row r="105" spans="3:31" x14ac:dyDescent="0.2">
      <c r="C105" s="42"/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4">
        <f t="shared" si="23"/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4">
        <f t="shared" si="24"/>
        <v>0</v>
      </c>
    </row>
    <row r="106" spans="3:31" x14ac:dyDescent="0.2">
      <c r="C106" s="42"/>
      <c r="E106" s="43">
        <v>0</v>
      </c>
      <c r="F106" s="43">
        <v>0</v>
      </c>
      <c r="G106" s="43">
        <v>0</v>
      </c>
      <c r="H106" s="43">
        <v>0</v>
      </c>
      <c r="I106" s="43">
        <v>0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4">
        <f t="shared" si="23"/>
        <v>0</v>
      </c>
      <c r="S106" s="43">
        <v>0</v>
      </c>
      <c r="T106" s="43">
        <v>0</v>
      </c>
      <c r="U106" s="43">
        <v>0</v>
      </c>
      <c r="V106" s="43">
        <v>0</v>
      </c>
      <c r="W106" s="43">
        <v>0</v>
      </c>
      <c r="X106" s="43">
        <v>0</v>
      </c>
      <c r="Y106" s="43">
        <v>0</v>
      </c>
      <c r="Z106" s="43">
        <v>0</v>
      </c>
      <c r="AA106" s="43">
        <v>0</v>
      </c>
      <c r="AB106" s="43">
        <v>0</v>
      </c>
      <c r="AC106" s="43">
        <v>0</v>
      </c>
      <c r="AD106" s="43">
        <v>0</v>
      </c>
      <c r="AE106" s="44">
        <f t="shared" si="24"/>
        <v>0</v>
      </c>
    </row>
    <row r="107" spans="3:31" x14ac:dyDescent="0.2">
      <c r="C107" s="42"/>
      <c r="E107" s="43"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4">
        <f t="shared" si="23"/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4">
        <f t="shared" si="24"/>
        <v>0</v>
      </c>
    </row>
    <row r="108" spans="3:31" x14ac:dyDescent="0.2">
      <c r="C108" s="42"/>
      <c r="E108" s="43">
        <v>0</v>
      </c>
      <c r="F108" s="43">
        <v>0</v>
      </c>
      <c r="G108" s="43">
        <v>0</v>
      </c>
      <c r="H108" s="43">
        <v>0</v>
      </c>
      <c r="I108" s="43">
        <v>0</v>
      </c>
      <c r="J108" s="43">
        <v>0</v>
      </c>
      <c r="K108" s="43">
        <v>0</v>
      </c>
      <c r="L108" s="43">
        <v>0</v>
      </c>
      <c r="M108" s="43">
        <v>0</v>
      </c>
      <c r="N108" s="43">
        <v>0</v>
      </c>
      <c r="O108" s="43">
        <v>0</v>
      </c>
      <c r="P108" s="43">
        <v>0</v>
      </c>
      <c r="Q108" s="44">
        <f t="shared" si="23"/>
        <v>0</v>
      </c>
      <c r="S108" s="43">
        <v>0</v>
      </c>
      <c r="T108" s="43">
        <v>0</v>
      </c>
      <c r="U108" s="43">
        <v>0</v>
      </c>
      <c r="V108" s="43">
        <v>0</v>
      </c>
      <c r="W108" s="43">
        <v>0</v>
      </c>
      <c r="X108" s="43">
        <v>0</v>
      </c>
      <c r="Y108" s="43">
        <v>0</v>
      </c>
      <c r="Z108" s="43">
        <v>0</v>
      </c>
      <c r="AA108" s="43">
        <v>0</v>
      </c>
      <c r="AB108" s="43">
        <v>0</v>
      </c>
      <c r="AC108" s="43">
        <v>0</v>
      </c>
      <c r="AD108" s="43">
        <v>0</v>
      </c>
      <c r="AE108" s="44">
        <f t="shared" si="24"/>
        <v>0</v>
      </c>
    </row>
    <row r="109" spans="3:31" x14ac:dyDescent="0.2">
      <c r="C109" s="42"/>
      <c r="E109" s="43">
        <v>0</v>
      </c>
      <c r="F109" s="43">
        <v>0</v>
      </c>
      <c r="G109" s="43">
        <v>0</v>
      </c>
      <c r="H109" s="43">
        <v>0</v>
      </c>
      <c r="I109" s="43">
        <v>0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4">
        <f t="shared" si="23"/>
        <v>0</v>
      </c>
      <c r="S109" s="43">
        <v>0</v>
      </c>
      <c r="T109" s="43">
        <v>0</v>
      </c>
      <c r="U109" s="43">
        <v>0</v>
      </c>
      <c r="V109" s="43">
        <v>0</v>
      </c>
      <c r="W109" s="43">
        <v>0</v>
      </c>
      <c r="X109" s="43">
        <v>0</v>
      </c>
      <c r="Y109" s="43">
        <v>0</v>
      </c>
      <c r="Z109" s="43">
        <v>0</v>
      </c>
      <c r="AA109" s="43">
        <v>0</v>
      </c>
      <c r="AB109" s="43">
        <v>0</v>
      </c>
      <c r="AC109" s="43">
        <v>0</v>
      </c>
      <c r="AD109" s="43">
        <v>0</v>
      </c>
      <c r="AE109" s="44">
        <f t="shared" si="24"/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V67"/>
  <sheetViews>
    <sheetView showGridLines="0" showRowColHeaders="0" workbookViewId="0">
      <pane xSplit="3" ySplit="12" topLeftCell="D13" activePane="bottomRight" state="frozen"/>
      <selection pane="topRight" activeCell="D1" sqref="D1"/>
      <selection pane="bottomLeft" activeCell="A11" sqref="A11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8.5703125" style="9" customWidth="1"/>
    <col min="4" max="4" width="23.140625" style="9" customWidth="1"/>
    <col min="5" max="5" width="5" style="9" customWidth="1"/>
    <col min="6" max="6" width="4.42578125" style="9" customWidth="1"/>
    <col min="7" max="7" width="2.140625" customWidth="1"/>
    <col min="8" max="8" width="8.7109375" style="22" customWidth="1"/>
    <col min="9" max="20" width="8.7109375" customWidth="1"/>
    <col min="21" max="21" width="2.140625" customWidth="1"/>
    <col min="22" max="34" width="8.7109375" customWidth="1"/>
  </cols>
  <sheetData>
    <row r="3" spans="2:74" ht="28.5" customHeight="1" x14ac:dyDescent="0.2"/>
    <row r="4" spans="2:74" ht="26.25" customHeight="1" x14ac:dyDescent="0.2">
      <c r="B4" s="15"/>
      <c r="C4" s="58" t="s">
        <v>258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</row>
    <row r="5" spans="2:74" x14ac:dyDescent="0.2">
      <c r="C5" s="4"/>
      <c r="D5" s="4"/>
      <c r="E5" s="4"/>
      <c r="F5" s="4"/>
      <c r="G5" s="3"/>
      <c r="H5" s="21"/>
      <c r="I5" s="3"/>
      <c r="J5" s="3"/>
      <c r="K5" s="2"/>
      <c r="L5" s="3"/>
      <c r="M5" s="2"/>
    </row>
    <row r="6" spans="2:74" x14ac:dyDescent="0.2">
      <c r="C6" s="4"/>
      <c r="D6" s="4"/>
      <c r="E6" s="4"/>
      <c r="F6" s="4"/>
      <c r="G6" s="3"/>
    </row>
    <row r="7" spans="2:74" x14ac:dyDescent="0.2">
      <c r="C7" s="77" t="str">
        <f>Stammdaten!E7</f>
        <v>Muster GmbH</v>
      </c>
      <c r="G7" s="16"/>
      <c r="H7" s="78">
        <f>'GuV - Gesamtübersicht'!G7</f>
        <v>2019</v>
      </c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16"/>
      <c r="V7" s="78">
        <f>'GuV - Gesamtübersicht'!U7</f>
        <v>2020</v>
      </c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</row>
    <row r="8" spans="2:74" x14ac:dyDescent="0.2">
      <c r="C8" s="77"/>
      <c r="H8" s="25" t="str">
        <f>'GuV - Gesamtübersicht'!G8</f>
        <v>Januar</v>
      </c>
      <c r="I8" s="25" t="str">
        <f>'GuV - Gesamtübersicht'!H8</f>
        <v>Februar</v>
      </c>
      <c r="J8" s="25" t="str">
        <f>'GuV - Gesamtübersicht'!I8</f>
        <v>März</v>
      </c>
      <c r="K8" s="25" t="str">
        <f>'GuV - Gesamtübersicht'!J8</f>
        <v>April</v>
      </c>
      <c r="L8" s="25" t="str">
        <f>'GuV - Gesamtübersicht'!K8</f>
        <v>Mai</v>
      </c>
      <c r="M8" s="25" t="str">
        <f>'GuV - Gesamtübersicht'!L8</f>
        <v>Juni</v>
      </c>
      <c r="N8" s="25" t="str">
        <f>'GuV - Gesamtübersicht'!M8</f>
        <v>Juli</v>
      </c>
      <c r="O8" s="25" t="str">
        <f>'GuV - Gesamtübersicht'!N8</f>
        <v>August</v>
      </c>
      <c r="P8" s="25" t="str">
        <f>'GuV - Gesamtübersicht'!O8</f>
        <v>September</v>
      </c>
      <c r="Q8" s="25" t="str">
        <f>'GuV - Gesamtübersicht'!P8</f>
        <v>Oktober</v>
      </c>
      <c r="R8" s="25" t="str">
        <f>'GuV - Gesamtübersicht'!Q8</f>
        <v>November</v>
      </c>
      <c r="S8" s="25" t="str">
        <f>'GuV - Gesamtübersicht'!R8</f>
        <v>Dezember</v>
      </c>
      <c r="T8" s="26" t="s">
        <v>100</v>
      </c>
      <c r="U8" s="16"/>
      <c r="V8" s="25" t="str">
        <f>'GuV - Gesamtübersicht'!U8</f>
        <v>Januar</v>
      </c>
      <c r="W8" s="25" t="str">
        <f>'GuV - Gesamtübersicht'!V8</f>
        <v>Februar</v>
      </c>
      <c r="X8" s="25" t="str">
        <f>'GuV - Gesamtübersicht'!W8</f>
        <v>März</v>
      </c>
      <c r="Y8" s="25" t="str">
        <f>'GuV - Gesamtübersicht'!X8</f>
        <v>April</v>
      </c>
      <c r="Z8" s="25" t="str">
        <f>'GuV - Gesamtübersicht'!Y8</f>
        <v>Mai</v>
      </c>
      <c r="AA8" s="25" t="str">
        <f>'GuV - Gesamtübersicht'!Z8</f>
        <v>Juni</v>
      </c>
      <c r="AB8" s="25" t="str">
        <f>'GuV - Gesamtübersicht'!AA8</f>
        <v>Juli</v>
      </c>
      <c r="AC8" s="25" t="str">
        <f>'GuV - Gesamtübersicht'!AB8</f>
        <v>August</v>
      </c>
      <c r="AD8" s="25" t="str">
        <f>'GuV - Gesamtübersicht'!AC8</f>
        <v>September</v>
      </c>
      <c r="AE8" s="25" t="str">
        <f>'GuV - Gesamtübersicht'!AD8</f>
        <v>Oktober</v>
      </c>
      <c r="AF8" s="25" t="str">
        <f>'GuV - Gesamtübersicht'!AE8</f>
        <v>November</v>
      </c>
      <c r="AG8" s="25" t="str">
        <f>'GuV - Gesamtübersicht'!AF8</f>
        <v>Dezember</v>
      </c>
      <c r="AH8" s="26" t="s">
        <v>100</v>
      </c>
    </row>
    <row r="9" spans="2:74" x14ac:dyDescent="0.2">
      <c r="D9" s="55"/>
    </row>
    <row r="10" spans="2:74" x14ac:dyDescent="0.2">
      <c r="C10" s="31" t="s">
        <v>132</v>
      </c>
      <c r="H10" s="28">
        <f>SUMIF($D$18:$D$67,"L",H18:H67)</f>
        <v>0</v>
      </c>
      <c r="I10" s="28">
        <f t="shared" ref="I10:S10" si="0">SUMIF($D$18:$D$67,"L",I18:I67)</f>
        <v>0</v>
      </c>
      <c r="J10" s="28">
        <f t="shared" si="0"/>
        <v>0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8">
        <f t="shared" si="0"/>
        <v>0</v>
      </c>
      <c r="O10" s="28">
        <f t="shared" si="0"/>
        <v>0</v>
      </c>
      <c r="P10" s="28">
        <f t="shared" si="0"/>
        <v>0</v>
      </c>
      <c r="Q10" s="28">
        <f t="shared" si="0"/>
        <v>0</v>
      </c>
      <c r="R10" s="28">
        <f t="shared" si="0"/>
        <v>0</v>
      </c>
      <c r="S10" s="28">
        <f t="shared" si="0"/>
        <v>0</v>
      </c>
      <c r="T10" s="28">
        <f t="shared" ref="T10:T11" si="1">SUM(H10:S10)</f>
        <v>0</v>
      </c>
      <c r="U10" s="28"/>
      <c r="V10" s="28">
        <f>SUMIF($D$18:$D$67,"L",V18:V67)</f>
        <v>0</v>
      </c>
      <c r="W10" s="28">
        <f t="shared" ref="W10:AG10" si="2">SUMIF($D$18:$D$67,"L",W18:W67)</f>
        <v>0</v>
      </c>
      <c r="X10" s="28">
        <f t="shared" si="2"/>
        <v>0</v>
      </c>
      <c r="Y10" s="28">
        <f t="shared" si="2"/>
        <v>0</v>
      </c>
      <c r="Z10" s="28">
        <f t="shared" si="2"/>
        <v>0</v>
      </c>
      <c r="AA10" s="28">
        <f t="shared" si="2"/>
        <v>0</v>
      </c>
      <c r="AB10" s="28">
        <f t="shared" si="2"/>
        <v>0</v>
      </c>
      <c r="AC10" s="28">
        <f t="shared" si="2"/>
        <v>0</v>
      </c>
      <c r="AD10" s="28">
        <f t="shared" si="2"/>
        <v>0</v>
      </c>
      <c r="AE10" s="28">
        <f t="shared" si="2"/>
        <v>0</v>
      </c>
      <c r="AF10" s="28">
        <f t="shared" si="2"/>
        <v>0</v>
      </c>
      <c r="AG10" s="28">
        <f t="shared" si="2"/>
        <v>0</v>
      </c>
      <c r="AH10" s="28">
        <f t="shared" ref="AH10:AH11" si="3">SUM(V10:AG10)</f>
        <v>0</v>
      </c>
    </row>
    <row r="11" spans="2:74" x14ac:dyDescent="0.2">
      <c r="C11" s="31" t="s">
        <v>133</v>
      </c>
      <c r="H11" s="28">
        <f>SUM(H18:H67)-H10</f>
        <v>0</v>
      </c>
      <c r="I11" s="28">
        <f t="shared" ref="I11:S11" si="4">SUM(I18:I67)-I10</f>
        <v>0</v>
      </c>
      <c r="J11" s="28">
        <f t="shared" si="4"/>
        <v>0</v>
      </c>
      <c r="K11" s="28">
        <f t="shared" si="4"/>
        <v>0</v>
      </c>
      <c r="L11" s="28">
        <f t="shared" si="4"/>
        <v>0</v>
      </c>
      <c r="M11" s="28">
        <f t="shared" si="4"/>
        <v>0</v>
      </c>
      <c r="N11" s="28">
        <f t="shared" si="4"/>
        <v>0</v>
      </c>
      <c r="O11" s="28">
        <f t="shared" si="4"/>
        <v>0</v>
      </c>
      <c r="P11" s="28">
        <f t="shared" si="4"/>
        <v>0</v>
      </c>
      <c r="Q11" s="28">
        <f t="shared" si="4"/>
        <v>0</v>
      </c>
      <c r="R11" s="28">
        <f t="shared" si="4"/>
        <v>0</v>
      </c>
      <c r="S11" s="28">
        <f t="shared" si="4"/>
        <v>0</v>
      </c>
      <c r="T11" s="28">
        <f t="shared" si="1"/>
        <v>0</v>
      </c>
      <c r="U11" s="28"/>
      <c r="V11" s="28">
        <f>SUM(V18:V67)-V10</f>
        <v>0</v>
      </c>
      <c r="W11" s="28">
        <f t="shared" ref="W11" si="5">SUM(W18:W67)-W10</f>
        <v>0</v>
      </c>
      <c r="X11" s="28">
        <f t="shared" ref="X11" si="6">SUM(X18:X67)-X10</f>
        <v>0</v>
      </c>
      <c r="Y11" s="28">
        <f t="shared" ref="Y11" si="7">SUM(Y18:Y67)-Y10</f>
        <v>0</v>
      </c>
      <c r="Z11" s="28">
        <f t="shared" ref="Z11" si="8">SUM(Z18:Z67)-Z10</f>
        <v>0</v>
      </c>
      <c r="AA11" s="28">
        <f t="shared" ref="AA11" si="9">SUM(AA18:AA67)-AA10</f>
        <v>0</v>
      </c>
      <c r="AB11" s="28">
        <f t="shared" ref="AB11" si="10">SUM(AB18:AB67)-AB10</f>
        <v>0</v>
      </c>
      <c r="AC11" s="28">
        <f t="shared" ref="AC11" si="11">SUM(AC18:AC67)-AC10</f>
        <v>0</v>
      </c>
      <c r="AD11" s="28">
        <f t="shared" ref="AD11" si="12">SUM(AD18:AD67)-AD10</f>
        <v>0</v>
      </c>
      <c r="AE11" s="28">
        <f t="shared" ref="AE11" si="13">SUM(AE18:AE67)-AE10</f>
        <v>0</v>
      </c>
      <c r="AF11" s="28">
        <f t="shared" ref="AF11" si="14">SUM(AF18:AF67)-AF10</f>
        <v>0</v>
      </c>
      <c r="AG11" s="28">
        <f t="shared" ref="AG11" si="15">SUM(AG18:AG67)-AG10</f>
        <v>0</v>
      </c>
      <c r="AH11" s="28">
        <f t="shared" si="3"/>
        <v>0</v>
      </c>
    </row>
    <row r="12" spans="2:74" x14ac:dyDescent="0.2">
      <c r="C12" s="31" t="s">
        <v>136</v>
      </c>
      <c r="D12" s="4"/>
      <c r="E12" s="4"/>
      <c r="F12" s="4"/>
      <c r="H12" s="28">
        <f>(H10+H11)*H16%</f>
        <v>0</v>
      </c>
      <c r="I12" s="28">
        <f t="shared" ref="I12:S12" si="16">(I10+I11)*I16%</f>
        <v>0</v>
      </c>
      <c r="J12" s="28">
        <f t="shared" si="16"/>
        <v>0</v>
      </c>
      <c r="K12" s="28">
        <f t="shared" si="16"/>
        <v>0</v>
      </c>
      <c r="L12" s="28">
        <f t="shared" si="16"/>
        <v>0</v>
      </c>
      <c r="M12" s="28">
        <f t="shared" si="16"/>
        <v>0</v>
      </c>
      <c r="N12" s="28">
        <f t="shared" si="16"/>
        <v>0</v>
      </c>
      <c r="O12" s="28">
        <f t="shared" si="16"/>
        <v>0</v>
      </c>
      <c r="P12" s="28">
        <f t="shared" si="16"/>
        <v>0</v>
      </c>
      <c r="Q12" s="28">
        <f t="shared" si="16"/>
        <v>0</v>
      </c>
      <c r="R12" s="28">
        <f t="shared" si="16"/>
        <v>0</v>
      </c>
      <c r="S12" s="28">
        <f t="shared" si="16"/>
        <v>0</v>
      </c>
      <c r="T12" s="28">
        <f>SUM(H12:S12)</f>
        <v>0</v>
      </c>
      <c r="U12" s="28"/>
      <c r="V12" s="28">
        <f>(V10+V11)*V16%</f>
        <v>0</v>
      </c>
      <c r="W12" s="28">
        <f t="shared" ref="W12" si="17">(W10+W11)*W16%</f>
        <v>0</v>
      </c>
      <c r="X12" s="28">
        <f t="shared" ref="X12" si="18">(X10+X11)*X16%</f>
        <v>0</v>
      </c>
      <c r="Y12" s="28">
        <f t="shared" ref="Y12" si="19">(Y10+Y11)*Y16%</f>
        <v>0</v>
      </c>
      <c r="Z12" s="28">
        <f t="shared" ref="Z12" si="20">(Z10+Z11)*Z16%</f>
        <v>0</v>
      </c>
      <c r="AA12" s="28">
        <f t="shared" ref="AA12" si="21">(AA10+AA11)*AA16%</f>
        <v>0</v>
      </c>
      <c r="AB12" s="28">
        <f t="shared" ref="AB12" si="22">(AB10+AB11)*AB16%</f>
        <v>0</v>
      </c>
      <c r="AC12" s="28">
        <f t="shared" ref="AC12" si="23">(AC10+AC11)*AC16%</f>
        <v>0</v>
      </c>
      <c r="AD12" s="28">
        <f t="shared" ref="AD12" si="24">(AD10+AD11)*AD16%</f>
        <v>0</v>
      </c>
      <c r="AE12" s="28">
        <f t="shared" ref="AE12" si="25">(AE10+AE11)*AE16%</f>
        <v>0</v>
      </c>
      <c r="AF12" s="28">
        <f t="shared" ref="AF12" si="26">(AF10+AF11)*AF16%</f>
        <v>0</v>
      </c>
      <c r="AG12" s="28">
        <f t="shared" ref="AG12" si="27">(AG10+AG11)*AG16%</f>
        <v>0</v>
      </c>
      <c r="AH12" s="28">
        <f>SUM(V12:AG12)</f>
        <v>0</v>
      </c>
    </row>
    <row r="13" spans="2:74" x14ac:dyDescent="0.2">
      <c r="D13" s="54" t="s">
        <v>259</v>
      </c>
      <c r="E13" s="54" t="s">
        <v>256</v>
      </c>
      <c r="F13" s="54" t="s">
        <v>255</v>
      </c>
    </row>
    <row r="14" spans="2:74" x14ac:dyDescent="0.2">
      <c r="E14" s="28">
        <f>SUM(E18:E67)</f>
        <v>0</v>
      </c>
      <c r="F14" s="48">
        <f>SUM(F18:F67)</f>
        <v>0</v>
      </c>
    </row>
    <row r="16" spans="2:74" x14ac:dyDescent="0.2">
      <c r="C16" s="31" t="s">
        <v>257</v>
      </c>
      <c r="H16" s="43">
        <v>0</v>
      </c>
      <c r="I16" s="43">
        <f>H16</f>
        <v>0</v>
      </c>
      <c r="J16" s="43">
        <f t="shared" ref="J16:S16" si="28">I16</f>
        <v>0</v>
      </c>
      <c r="K16" s="43">
        <f t="shared" si="28"/>
        <v>0</v>
      </c>
      <c r="L16" s="43">
        <f t="shared" si="28"/>
        <v>0</v>
      </c>
      <c r="M16" s="43">
        <f t="shared" si="28"/>
        <v>0</v>
      </c>
      <c r="N16" s="43">
        <f t="shared" si="28"/>
        <v>0</v>
      </c>
      <c r="O16" s="43">
        <f t="shared" si="28"/>
        <v>0</v>
      </c>
      <c r="P16" s="43">
        <f t="shared" si="28"/>
        <v>0</v>
      </c>
      <c r="Q16" s="43">
        <f t="shared" si="28"/>
        <v>0</v>
      </c>
      <c r="R16" s="43">
        <f t="shared" si="28"/>
        <v>0</v>
      </c>
      <c r="S16" s="43">
        <f t="shared" si="28"/>
        <v>0</v>
      </c>
      <c r="V16" s="43">
        <f>S16</f>
        <v>0</v>
      </c>
      <c r="W16" s="43">
        <f>V16</f>
        <v>0</v>
      </c>
      <c r="X16" s="43">
        <f t="shared" ref="X16:AG16" si="29">W16</f>
        <v>0</v>
      </c>
      <c r="Y16" s="43">
        <f t="shared" si="29"/>
        <v>0</v>
      </c>
      <c r="Z16" s="43">
        <f t="shared" si="29"/>
        <v>0</v>
      </c>
      <c r="AA16" s="43">
        <f t="shared" si="29"/>
        <v>0</v>
      </c>
      <c r="AB16" s="43">
        <f t="shared" si="29"/>
        <v>0</v>
      </c>
      <c r="AC16" s="43">
        <f t="shared" si="29"/>
        <v>0</v>
      </c>
      <c r="AD16" s="43">
        <f t="shared" si="29"/>
        <v>0</v>
      </c>
      <c r="AE16" s="43">
        <f t="shared" si="29"/>
        <v>0</v>
      </c>
      <c r="AF16" s="43">
        <f t="shared" si="29"/>
        <v>0</v>
      </c>
      <c r="AG16" s="43">
        <f t="shared" si="29"/>
        <v>0</v>
      </c>
    </row>
    <row r="17" spans="3:34" x14ac:dyDescent="0.2">
      <c r="D17" s="55"/>
    </row>
    <row r="18" spans="3:34" x14ac:dyDescent="0.2">
      <c r="C18" s="42" t="s">
        <v>205</v>
      </c>
      <c r="D18" s="39"/>
      <c r="E18" s="56">
        <v>0</v>
      </c>
      <c r="F18" s="57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4">
        <f>SUM(H18:S18)</f>
        <v>0</v>
      </c>
      <c r="U18" s="17"/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4">
        <f>SUM(V18:AG18)</f>
        <v>0</v>
      </c>
    </row>
    <row r="19" spans="3:34" x14ac:dyDescent="0.2">
      <c r="C19" s="42" t="s">
        <v>206</v>
      </c>
      <c r="D19" s="39"/>
      <c r="E19" s="56">
        <v>0</v>
      </c>
      <c r="F19" s="57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4">
        <f t="shared" ref="T19:T36" si="30">SUM(H19:S19)</f>
        <v>0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0</v>
      </c>
      <c r="AE19" s="43">
        <v>0</v>
      </c>
      <c r="AF19" s="43">
        <v>0</v>
      </c>
      <c r="AG19" s="43">
        <v>0</v>
      </c>
      <c r="AH19" s="44">
        <f t="shared" ref="AH19:AH36" si="31">SUM(V19:AG19)</f>
        <v>0</v>
      </c>
    </row>
    <row r="20" spans="3:34" x14ac:dyDescent="0.2">
      <c r="C20" s="42" t="s">
        <v>207</v>
      </c>
      <c r="D20" s="39"/>
      <c r="E20" s="56">
        <v>0</v>
      </c>
      <c r="F20" s="57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43">
        <v>0</v>
      </c>
      <c r="R20" s="43">
        <v>0</v>
      </c>
      <c r="S20" s="43">
        <v>0</v>
      </c>
      <c r="T20" s="44">
        <f t="shared" si="30"/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43">
        <v>0</v>
      </c>
      <c r="AF20" s="43">
        <v>0</v>
      </c>
      <c r="AG20" s="43">
        <v>0</v>
      </c>
      <c r="AH20" s="44">
        <f t="shared" si="31"/>
        <v>0</v>
      </c>
    </row>
    <row r="21" spans="3:34" x14ac:dyDescent="0.2">
      <c r="C21" s="42" t="s">
        <v>208</v>
      </c>
      <c r="D21" s="39"/>
      <c r="E21" s="56">
        <v>0</v>
      </c>
      <c r="F21" s="57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4">
        <f t="shared" si="30"/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44">
        <f t="shared" si="31"/>
        <v>0</v>
      </c>
    </row>
    <row r="22" spans="3:34" x14ac:dyDescent="0.2">
      <c r="C22" s="42" t="s">
        <v>209</v>
      </c>
      <c r="D22" s="39"/>
      <c r="E22" s="56">
        <v>0</v>
      </c>
      <c r="F22" s="57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4">
        <f t="shared" si="30"/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  <c r="AA22" s="43">
        <v>0</v>
      </c>
      <c r="AB22" s="43">
        <v>0</v>
      </c>
      <c r="AC22" s="43">
        <v>0</v>
      </c>
      <c r="AD22" s="43">
        <v>0</v>
      </c>
      <c r="AE22" s="43">
        <v>0</v>
      </c>
      <c r="AF22" s="43">
        <v>0</v>
      </c>
      <c r="AG22" s="43">
        <v>0</v>
      </c>
      <c r="AH22" s="44">
        <f t="shared" si="31"/>
        <v>0</v>
      </c>
    </row>
    <row r="23" spans="3:34" x14ac:dyDescent="0.2">
      <c r="C23" s="42" t="s">
        <v>210</v>
      </c>
      <c r="D23" s="39"/>
      <c r="E23" s="56">
        <v>0</v>
      </c>
      <c r="F23" s="57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4">
        <f t="shared" si="30"/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  <c r="AA23" s="43">
        <v>0</v>
      </c>
      <c r="AB23" s="43">
        <v>0</v>
      </c>
      <c r="AC23" s="43">
        <v>0</v>
      </c>
      <c r="AD23" s="43">
        <v>0</v>
      </c>
      <c r="AE23" s="43">
        <v>0</v>
      </c>
      <c r="AF23" s="43">
        <v>0</v>
      </c>
      <c r="AG23" s="43">
        <v>0</v>
      </c>
      <c r="AH23" s="44">
        <f t="shared" si="31"/>
        <v>0</v>
      </c>
    </row>
    <row r="24" spans="3:34" x14ac:dyDescent="0.2">
      <c r="C24" s="42" t="s">
        <v>211</v>
      </c>
      <c r="D24" s="39"/>
      <c r="E24" s="56">
        <v>0</v>
      </c>
      <c r="F24" s="57">
        <v>0</v>
      </c>
      <c r="G24" s="16"/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v>0</v>
      </c>
      <c r="P24" s="43">
        <v>0</v>
      </c>
      <c r="Q24" s="43">
        <v>0</v>
      </c>
      <c r="R24" s="43">
        <v>0</v>
      </c>
      <c r="S24" s="43">
        <v>0</v>
      </c>
      <c r="T24" s="44">
        <f t="shared" si="30"/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  <c r="AA24" s="43">
        <v>0</v>
      </c>
      <c r="AB24" s="43">
        <v>0</v>
      </c>
      <c r="AC24" s="43">
        <v>0</v>
      </c>
      <c r="AD24" s="43">
        <v>0</v>
      </c>
      <c r="AE24" s="43">
        <v>0</v>
      </c>
      <c r="AF24" s="43">
        <v>0</v>
      </c>
      <c r="AG24" s="43">
        <v>0</v>
      </c>
      <c r="AH24" s="44">
        <f t="shared" si="31"/>
        <v>0</v>
      </c>
    </row>
    <row r="25" spans="3:34" x14ac:dyDescent="0.2">
      <c r="C25" s="42" t="s">
        <v>212</v>
      </c>
      <c r="D25" s="39"/>
      <c r="E25" s="56">
        <v>0</v>
      </c>
      <c r="F25" s="57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4">
        <f t="shared" si="30"/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  <c r="AA25" s="43">
        <v>0</v>
      </c>
      <c r="AB25" s="43">
        <v>0</v>
      </c>
      <c r="AC25" s="43">
        <v>0</v>
      </c>
      <c r="AD25" s="43">
        <v>0</v>
      </c>
      <c r="AE25" s="43">
        <v>0</v>
      </c>
      <c r="AF25" s="43">
        <v>0</v>
      </c>
      <c r="AG25" s="43">
        <v>0</v>
      </c>
      <c r="AH25" s="44">
        <f t="shared" si="31"/>
        <v>0</v>
      </c>
    </row>
    <row r="26" spans="3:34" x14ac:dyDescent="0.2">
      <c r="C26" s="42" t="s">
        <v>213</v>
      </c>
      <c r="D26" s="39"/>
      <c r="E26" s="56">
        <v>0</v>
      </c>
      <c r="F26" s="57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4">
        <f t="shared" si="30"/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  <c r="AA26" s="43">
        <v>0</v>
      </c>
      <c r="AB26" s="43">
        <v>0</v>
      </c>
      <c r="AC26" s="43">
        <v>0</v>
      </c>
      <c r="AD26" s="43">
        <v>0</v>
      </c>
      <c r="AE26" s="43">
        <v>0</v>
      </c>
      <c r="AF26" s="43">
        <v>0</v>
      </c>
      <c r="AG26" s="43">
        <v>0</v>
      </c>
      <c r="AH26" s="44">
        <f t="shared" si="31"/>
        <v>0</v>
      </c>
    </row>
    <row r="27" spans="3:34" x14ac:dyDescent="0.2">
      <c r="C27" s="42" t="s">
        <v>214</v>
      </c>
      <c r="D27" s="39"/>
      <c r="E27" s="56">
        <v>0</v>
      </c>
      <c r="F27" s="57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4">
        <f t="shared" si="30"/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  <c r="AA27" s="43">
        <v>0</v>
      </c>
      <c r="AB27" s="43">
        <v>0</v>
      </c>
      <c r="AC27" s="43">
        <v>0</v>
      </c>
      <c r="AD27" s="43">
        <v>0</v>
      </c>
      <c r="AE27" s="43">
        <v>0</v>
      </c>
      <c r="AF27" s="43">
        <v>0</v>
      </c>
      <c r="AG27" s="43">
        <v>0</v>
      </c>
      <c r="AH27" s="44">
        <f t="shared" si="31"/>
        <v>0</v>
      </c>
    </row>
    <row r="28" spans="3:34" x14ac:dyDescent="0.2">
      <c r="C28" s="42" t="s">
        <v>215</v>
      </c>
      <c r="D28" s="39"/>
      <c r="E28" s="56">
        <v>0</v>
      </c>
      <c r="F28" s="57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v>0</v>
      </c>
      <c r="P28" s="43">
        <v>0</v>
      </c>
      <c r="Q28" s="43">
        <v>0</v>
      </c>
      <c r="R28" s="43">
        <v>0</v>
      </c>
      <c r="S28" s="43">
        <v>0</v>
      </c>
      <c r="T28" s="44">
        <f t="shared" si="30"/>
        <v>0</v>
      </c>
      <c r="V28" s="43">
        <v>0</v>
      </c>
      <c r="W28" s="43">
        <v>0</v>
      </c>
      <c r="X28" s="43">
        <v>0</v>
      </c>
      <c r="Y28" s="43">
        <v>0</v>
      </c>
      <c r="Z28" s="43">
        <v>0</v>
      </c>
      <c r="AA28" s="43">
        <v>0</v>
      </c>
      <c r="AB28" s="43">
        <v>0</v>
      </c>
      <c r="AC28" s="43">
        <v>0</v>
      </c>
      <c r="AD28" s="43">
        <v>0</v>
      </c>
      <c r="AE28" s="43">
        <v>0</v>
      </c>
      <c r="AF28" s="43">
        <v>0</v>
      </c>
      <c r="AG28" s="43">
        <v>0</v>
      </c>
      <c r="AH28" s="44">
        <f t="shared" si="31"/>
        <v>0</v>
      </c>
    </row>
    <row r="29" spans="3:34" x14ac:dyDescent="0.2">
      <c r="C29" s="42" t="s">
        <v>216</v>
      </c>
      <c r="D29" s="39"/>
      <c r="E29" s="56">
        <v>0</v>
      </c>
      <c r="F29" s="57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  <c r="Q29" s="43">
        <v>0</v>
      </c>
      <c r="R29" s="43">
        <v>0</v>
      </c>
      <c r="S29" s="43">
        <v>0</v>
      </c>
      <c r="T29" s="44">
        <f t="shared" si="30"/>
        <v>0</v>
      </c>
      <c r="V29" s="43">
        <v>0</v>
      </c>
      <c r="W29" s="43">
        <v>0</v>
      </c>
      <c r="X29" s="43">
        <v>0</v>
      </c>
      <c r="Y29" s="43">
        <v>0</v>
      </c>
      <c r="Z29" s="43">
        <v>0</v>
      </c>
      <c r="AA29" s="43">
        <v>0</v>
      </c>
      <c r="AB29" s="43">
        <v>0</v>
      </c>
      <c r="AC29" s="43">
        <v>0</v>
      </c>
      <c r="AD29" s="43">
        <v>0</v>
      </c>
      <c r="AE29" s="43">
        <v>0</v>
      </c>
      <c r="AF29" s="43">
        <v>0</v>
      </c>
      <c r="AG29" s="43">
        <v>0</v>
      </c>
      <c r="AH29" s="44">
        <f t="shared" si="31"/>
        <v>0</v>
      </c>
    </row>
    <row r="30" spans="3:34" x14ac:dyDescent="0.2">
      <c r="C30" s="42" t="s">
        <v>217</v>
      </c>
      <c r="D30" s="39"/>
      <c r="E30" s="56">
        <v>0</v>
      </c>
      <c r="F30" s="57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4">
        <f t="shared" si="30"/>
        <v>0</v>
      </c>
      <c r="V30" s="43">
        <v>0</v>
      </c>
      <c r="W30" s="43">
        <v>0</v>
      </c>
      <c r="X30" s="43">
        <v>0</v>
      </c>
      <c r="Y30" s="43">
        <v>0</v>
      </c>
      <c r="Z30" s="43">
        <v>0</v>
      </c>
      <c r="AA30" s="43">
        <v>0</v>
      </c>
      <c r="AB30" s="43">
        <v>0</v>
      </c>
      <c r="AC30" s="43">
        <v>0</v>
      </c>
      <c r="AD30" s="43">
        <v>0</v>
      </c>
      <c r="AE30" s="43">
        <v>0</v>
      </c>
      <c r="AF30" s="43">
        <v>0</v>
      </c>
      <c r="AG30" s="43">
        <v>0</v>
      </c>
      <c r="AH30" s="44">
        <f t="shared" si="31"/>
        <v>0</v>
      </c>
    </row>
    <row r="31" spans="3:34" x14ac:dyDescent="0.2">
      <c r="C31" s="42" t="s">
        <v>218</v>
      </c>
      <c r="D31" s="39"/>
      <c r="E31" s="56">
        <v>0</v>
      </c>
      <c r="F31" s="57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4">
        <f t="shared" si="30"/>
        <v>0</v>
      </c>
      <c r="V31" s="43">
        <v>0</v>
      </c>
      <c r="W31" s="43">
        <v>0</v>
      </c>
      <c r="X31" s="43">
        <v>0</v>
      </c>
      <c r="Y31" s="43">
        <v>0</v>
      </c>
      <c r="Z31" s="43">
        <v>0</v>
      </c>
      <c r="AA31" s="43">
        <v>0</v>
      </c>
      <c r="AB31" s="43">
        <v>0</v>
      </c>
      <c r="AC31" s="43">
        <v>0</v>
      </c>
      <c r="AD31" s="43">
        <v>0</v>
      </c>
      <c r="AE31" s="43">
        <v>0</v>
      </c>
      <c r="AF31" s="43">
        <v>0</v>
      </c>
      <c r="AG31" s="43">
        <v>0</v>
      </c>
      <c r="AH31" s="44">
        <f t="shared" si="31"/>
        <v>0</v>
      </c>
    </row>
    <row r="32" spans="3:34" x14ac:dyDescent="0.2">
      <c r="C32" s="42" t="s">
        <v>219</v>
      </c>
      <c r="D32" s="39"/>
      <c r="E32" s="56">
        <v>0</v>
      </c>
      <c r="F32" s="57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43">
        <v>0</v>
      </c>
      <c r="P32" s="43">
        <v>0</v>
      </c>
      <c r="Q32" s="43">
        <v>0</v>
      </c>
      <c r="R32" s="43">
        <v>0</v>
      </c>
      <c r="S32" s="43">
        <v>0</v>
      </c>
      <c r="T32" s="44">
        <f t="shared" si="30"/>
        <v>0</v>
      </c>
      <c r="V32" s="43">
        <v>0</v>
      </c>
      <c r="W32" s="43">
        <v>0</v>
      </c>
      <c r="X32" s="43">
        <v>0</v>
      </c>
      <c r="Y32" s="43">
        <v>0</v>
      </c>
      <c r="Z32" s="43">
        <v>0</v>
      </c>
      <c r="AA32" s="43">
        <v>0</v>
      </c>
      <c r="AB32" s="43">
        <v>0</v>
      </c>
      <c r="AC32" s="43">
        <v>0</v>
      </c>
      <c r="AD32" s="43">
        <v>0</v>
      </c>
      <c r="AE32" s="43">
        <v>0</v>
      </c>
      <c r="AF32" s="43">
        <v>0</v>
      </c>
      <c r="AG32" s="43">
        <v>0</v>
      </c>
      <c r="AH32" s="44">
        <f t="shared" si="31"/>
        <v>0</v>
      </c>
    </row>
    <row r="33" spans="3:34" x14ac:dyDescent="0.2">
      <c r="C33" s="42" t="s">
        <v>220</v>
      </c>
      <c r="D33" s="39"/>
      <c r="E33" s="56">
        <v>0</v>
      </c>
      <c r="F33" s="57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  <c r="Q33" s="43">
        <v>0</v>
      </c>
      <c r="R33" s="43">
        <v>0</v>
      </c>
      <c r="S33" s="43">
        <v>0</v>
      </c>
      <c r="T33" s="44">
        <f t="shared" si="30"/>
        <v>0</v>
      </c>
      <c r="V33" s="43">
        <v>0</v>
      </c>
      <c r="W33" s="43">
        <v>0</v>
      </c>
      <c r="X33" s="43">
        <v>0</v>
      </c>
      <c r="Y33" s="43">
        <v>0</v>
      </c>
      <c r="Z33" s="43">
        <v>0</v>
      </c>
      <c r="AA33" s="43">
        <v>0</v>
      </c>
      <c r="AB33" s="43">
        <v>0</v>
      </c>
      <c r="AC33" s="43">
        <v>0</v>
      </c>
      <c r="AD33" s="43">
        <v>0</v>
      </c>
      <c r="AE33" s="43">
        <v>0</v>
      </c>
      <c r="AF33" s="43">
        <v>0</v>
      </c>
      <c r="AG33" s="43">
        <v>0</v>
      </c>
      <c r="AH33" s="44">
        <f t="shared" si="31"/>
        <v>0</v>
      </c>
    </row>
    <row r="34" spans="3:34" x14ac:dyDescent="0.2">
      <c r="C34" s="42" t="s">
        <v>221</v>
      </c>
      <c r="D34" s="39"/>
      <c r="E34" s="56">
        <v>0</v>
      </c>
      <c r="F34" s="57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4">
        <f t="shared" si="30"/>
        <v>0</v>
      </c>
      <c r="V34" s="43">
        <v>0</v>
      </c>
      <c r="W34" s="43">
        <v>0</v>
      </c>
      <c r="X34" s="43">
        <v>0</v>
      </c>
      <c r="Y34" s="43">
        <v>0</v>
      </c>
      <c r="Z34" s="43">
        <v>0</v>
      </c>
      <c r="AA34" s="43">
        <v>0</v>
      </c>
      <c r="AB34" s="43">
        <v>0</v>
      </c>
      <c r="AC34" s="43">
        <v>0</v>
      </c>
      <c r="AD34" s="43">
        <v>0</v>
      </c>
      <c r="AE34" s="43">
        <v>0</v>
      </c>
      <c r="AF34" s="43">
        <v>0</v>
      </c>
      <c r="AG34" s="43">
        <v>0</v>
      </c>
      <c r="AH34" s="44">
        <f t="shared" si="31"/>
        <v>0</v>
      </c>
    </row>
    <row r="35" spans="3:34" x14ac:dyDescent="0.2">
      <c r="C35" s="42" t="s">
        <v>222</v>
      </c>
      <c r="D35" s="39"/>
      <c r="E35" s="56">
        <v>0</v>
      </c>
      <c r="F35" s="57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v>0</v>
      </c>
      <c r="P35" s="43">
        <v>0</v>
      </c>
      <c r="Q35" s="43">
        <v>0</v>
      </c>
      <c r="R35" s="43">
        <v>0</v>
      </c>
      <c r="S35" s="43">
        <v>0</v>
      </c>
      <c r="T35" s="44">
        <f t="shared" si="30"/>
        <v>0</v>
      </c>
      <c r="V35" s="43">
        <v>0</v>
      </c>
      <c r="W35" s="43">
        <v>0</v>
      </c>
      <c r="X35" s="43">
        <v>0</v>
      </c>
      <c r="Y35" s="43">
        <v>0</v>
      </c>
      <c r="Z35" s="43">
        <v>0</v>
      </c>
      <c r="AA35" s="43">
        <v>0</v>
      </c>
      <c r="AB35" s="43">
        <v>0</v>
      </c>
      <c r="AC35" s="43">
        <v>0</v>
      </c>
      <c r="AD35" s="43">
        <v>0</v>
      </c>
      <c r="AE35" s="43">
        <v>0</v>
      </c>
      <c r="AF35" s="43">
        <v>0</v>
      </c>
      <c r="AG35" s="43">
        <v>0</v>
      </c>
      <c r="AH35" s="44">
        <f t="shared" si="31"/>
        <v>0</v>
      </c>
    </row>
    <row r="36" spans="3:34" x14ac:dyDescent="0.2">
      <c r="C36" s="42" t="s">
        <v>223</v>
      </c>
      <c r="D36" s="39"/>
      <c r="E36" s="56">
        <v>0</v>
      </c>
      <c r="F36" s="57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0</v>
      </c>
      <c r="T36" s="44">
        <f t="shared" si="30"/>
        <v>0</v>
      </c>
      <c r="V36" s="43">
        <v>0</v>
      </c>
      <c r="W36" s="43">
        <v>0</v>
      </c>
      <c r="X36" s="43">
        <v>0</v>
      </c>
      <c r="Y36" s="43">
        <v>0</v>
      </c>
      <c r="Z36" s="43">
        <v>0</v>
      </c>
      <c r="AA36" s="43">
        <v>0</v>
      </c>
      <c r="AB36" s="43">
        <v>0</v>
      </c>
      <c r="AC36" s="43">
        <v>0</v>
      </c>
      <c r="AD36" s="43">
        <v>0</v>
      </c>
      <c r="AE36" s="43">
        <v>0</v>
      </c>
      <c r="AF36" s="43">
        <v>0</v>
      </c>
      <c r="AG36" s="43">
        <v>0</v>
      </c>
      <c r="AH36" s="44">
        <f t="shared" si="31"/>
        <v>0</v>
      </c>
    </row>
    <row r="37" spans="3:34" x14ac:dyDescent="0.2">
      <c r="C37" s="42" t="s">
        <v>224</v>
      </c>
      <c r="D37" s="39"/>
      <c r="E37" s="56">
        <v>0</v>
      </c>
      <c r="F37" s="57">
        <v>0</v>
      </c>
      <c r="H37" s="43">
        <v>0</v>
      </c>
      <c r="I37" s="43">
        <v>0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4">
        <f t="shared" ref="T37:T62" si="32">SUM(H37:S37)</f>
        <v>0</v>
      </c>
      <c r="V37" s="43">
        <v>0</v>
      </c>
      <c r="W37" s="43">
        <v>0</v>
      </c>
      <c r="X37" s="43">
        <v>0</v>
      </c>
      <c r="Y37" s="43">
        <v>0</v>
      </c>
      <c r="Z37" s="43">
        <v>0</v>
      </c>
      <c r="AA37" s="43">
        <v>0</v>
      </c>
      <c r="AB37" s="43">
        <v>0</v>
      </c>
      <c r="AC37" s="43">
        <v>0</v>
      </c>
      <c r="AD37" s="43">
        <v>0</v>
      </c>
      <c r="AE37" s="43">
        <v>0</v>
      </c>
      <c r="AF37" s="43">
        <v>0</v>
      </c>
      <c r="AG37" s="43">
        <v>0</v>
      </c>
      <c r="AH37" s="44">
        <f t="shared" ref="AH37:AH62" si="33">SUM(V37:AG37)</f>
        <v>0</v>
      </c>
    </row>
    <row r="38" spans="3:34" x14ac:dyDescent="0.2">
      <c r="C38" s="42" t="s">
        <v>225</v>
      </c>
      <c r="D38" s="39"/>
      <c r="E38" s="56">
        <v>0</v>
      </c>
      <c r="F38" s="57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4">
        <f t="shared" si="32"/>
        <v>0</v>
      </c>
      <c r="V38" s="43">
        <v>0</v>
      </c>
      <c r="W38" s="43">
        <v>0</v>
      </c>
      <c r="X38" s="43">
        <v>0</v>
      </c>
      <c r="Y38" s="43">
        <v>0</v>
      </c>
      <c r="Z38" s="43">
        <v>0</v>
      </c>
      <c r="AA38" s="43">
        <v>0</v>
      </c>
      <c r="AB38" s="43">
        <v>0</v>
      </c>
      <c r="AC38" s="43">
        <v>0</v>
      </c>
      <c r="AD38" s="43">
        <v>0</v>
      </c>
      <c r="AE38" s="43">
        <v>0</v>
      </c>
      <c r="AF38" s="43">
        <v>0</v>
      </c>
      <c r="AG38" s="43">
        <v>0</v>
      </c>
      <c r="AH38" s="44">
        <f t="shared" si="33"/>
        <v>0</v>
      </c>
    </row>
    <row r="39" spans="3:34" x14ac:dyDescent="0.2">
      <c r="C39" s="42" t="s">
        <v>226</v>
      </c>
      <c r="D39" s="39"/>
      <c r="E39" s="56">
        <v>0</v>
      </c>
      <c r="F39" s="57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4">
        <f t="shared" si="32"/>
        <v>0</v>
      </c>
      <c r="V39" s="43">
        <v>0</v>
      </c>
      <c r="W39" s="43">
        <v>0</v>
      </c>
      <c r="X39" s="43">
        <v>0</v>
      </c>
      <c r="Y39" s="43">
        <v>0</v>
      </c>
      <c r="Z39" s="43">
        <v>0</v>
      </c>
      <c r="AA39" s="43">
        <v>0</v>
      </c>
      <c r="AB39" s="43">
        <v>0</v>
      </c>
      <c r="AC39" s="43">
        <v>0</v>
      </c>
      <c r="AD39" s="43">
        <v>0</v>
      </c>
      <c r="AE39" s="43">
        <v>0</v>
      </c>
      <c r="AF39" s="43">
        <v>0</v>
      </c>
      <c r="AG39" s="43">
        <v>0</v>
      </c>
      <c r="AH39" s="44">
        <f t="shared" si="33"/>
        <v>0</v>
      </c>
    </row>
    <row r="40" spans="3:34" x14ac:dyDescent="0.2">
      <c r="C40" s="42" t="s">
        <v>227</v>
      </c>
      <c r="D40" s="39"/>
      <c r="E40" s="56">
        <v>0</v>
      </c>
      <c r="F40" s="57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4">
        <f t="shared" si="32"/>
        <v>0</v>
      </c>
      <c r="V40" s="43">
        <v>0</v>
      </c>
      <c r="W40" s="43">
        <v>0</v>
      </c>
      <c r="X40" s="43">
        <v>0</v>
      </c>
      <c r="Y40" s="43">
        <v>0</v>
      </c>
      <c r="Z40" s="43">
        <v>0</v>
      </c>
      <c r="AA40" s="43">
        <v>0</v>
      </c>
      <c r="AB40" s="43">
        <v>0</v>
      </c>
      <c r="AC40" s="43">
        <v>0</v>
      </c>
      <c r="AD40" s="43">
        <v>0</v>
      </c>
      <c r="AE40" s="43">
        <v>0</v>
      </c>
      <c r="AF40" s="43">
        <v>0</v>
      </c>
      <c r="AG40" s="43">
        <v>0</v>
      </c>
      <c r="AH40" s="44">
        <f t="shared" si="33"/>
        <v>0</v>
      </c>
    </row>
    <row r="41" spans="3:34" x14ac:dyDescent="0.2">
      <c r="C41" s="42" t="s">
        <v>228</v>
      </c>
      <c r="D41" s="39"/>
      <c r="E41" s="56">
        <v>0</v>
      </c>
      <c r="F41" s="57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4">
        <f t="shared" si="32"/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0</v>
      </c>
      <c r="AC41" s="43">
        <v>0</v>
      </c>
      <c r="AD41" s="43">
        <v>0</v>
      </c>
      <c r="AE41" s="43">
        <v>0</v>
      </c>
      <c r="AF41" s="43">
        <v>0</v>
      </c>
      <c r="AG41" s="43">
        <v>0</v>
      </c>
      <c r="AH41" s="44">
        <f t="shared" si="33"/>
        <v>0</v>
      </c>
    </row>
    <row r="42" spans="3:34" x14ac:dyDescent="0.2">
      <c r="C42" s="42" t="s">
        <v>229</v>
      </c>
      <c r="D42" s="39"/>
      <c r="E42" s="56">
        <v>0</v>
      </c>
      <c r="F42" s="57">
        <v>0</v>
      </c>
      <c r="H42" s="43">
        <v>0</v>
      </c>
      <c r="I42" s="43">
        <v>0</v>
      </c>
      <c r="J42" s="43">
        <v>0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0</v>
      </c>
      <c r="Q42" s="43">
        <v>0</v>
      </c>
      <c r="R42" s="43">
        <v>0</v>
      </c>
      <c r="S42" s="43">
        <v>0</v>
      </c>
      <c r="T42" s="44">
        <f t="shared" si="32"/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0</v>
      </c>
      <c r="AC42" s="43">
        <v>0</v>
      </c>
      <c r="AD42" s="43">
        <v>0</v>
      </c>
      <c r="AE42" s="43">
        <v>0</v>
      </c>
      <c r="AF42" s="43">
        <v>0</v>
      </c>
      <c r="AG42" s="43">
        <v>0</v>
      </c>
      <c r="AH42" s="44">
        <f t="shared" si="33"/>
        <v>0</v>
      </c>
    </row>
    <row r="43" spans="3:34" x14ac:dyDescent="0.2">
      <c r="C43" s="42" t="s">
        <v>230</v>
      </c>
      <c r="D43" s="39"/>
      <c r="E43" s="56">
        <v>0</v>
      </c>
      <c r="F43" s="57">
        <v>0</v>
      </c>
      <c r="H43" s="43">
        <v>0</v>
      </c>
      <c r="I43" s="43">
        <v>0</v>
      </c>
      <c r="J43" s="43">
        <v>0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4">
        <f t="shared" si="32"/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0</v>
      </c>
      <c r="AC43" s="43">
        <v>0</v>
      </c>
      <c r="AD43" s="43">
        <v>0</v>
      </c>
      <c r="AE43" s="43">
        <v>0</v>
      </c>
      <c r="AF43" s="43">
        <v>0</v>
      </c>
      <c r="AG43" s="43">
        <v>0</v>
      </c>
      <c r="AH43" s="44">
        <f t="shared" si="33"/>
        <v>0</v>
      </c>
    </row>
    <row r="44" spans="3:34" x14ac:dyDescent="0.2">
      <c r="C44" s="42" t="s">
        <v>231</v>
      </c>
      <c r="D44" s="39"/>
      <c r="E44" s="56">
        <v>0</v>
      </c>
      <c r="F44" s="57">
        <v>0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4">
        <f t="shared" si="32"/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0</v>
      </c>
      <c r="AC44" s="43">
        <v>0</v>
      </c>
      <c r="AD44" s="43">
        <v>0</v>
      </c>
      <c r="AE44" s="43">
        <v>0</v>
      </c>
      <c r="AF44" s="43">
        <v>0</v>
      </c>
      <c r="AG44" s="43">
        <v>0</v>
      </c>
      <c r="AH44" s="44">
        <f t="shared" si="33"/>
        <v>0</v>
      </c>
    </row>
    <row r="45" spans="3:34" x14ac:dyDescent="0.2">
      <c r="C45" s="42" t="s">
        <v>232</v>
      </c>
      <c r="D45" s="39"/>
      <c r="E45" s="56">
        <v>0</v>
      </c>
      <c r="F45" s="57">
        <v>0</v>
      </c>
      <c r="H45" s="43">
        <v>0</v>
      </c>
      <c r="I45" s="43">
        <v>0</v>
      </c>
      <c r="J45" s="43">
        <v>0</v>
      </c>
      <c r="K45" s="43">
        <v>0</v>
      </c>
      <c r="L45" s="43">
        <v>0</v>
      </c>
      <c r="M45" s="43">
        <v>0</v>
      </c>
      <c r="N45" s="43">
        <v>0</v>
      </c>
      <c r="O45" s="43">
        <v>0</v>
      </c>
      <c r="P45" s="43">
        <v>0</v>
      </c>
      <c r="Q45" s="43">
        <v>0</v>
      </c>
      <c r="R45" s="43">
        <v>0</v>
      </c>
      <c r="S45" s="43">
        <v>0</v>
      </c>
      <c r="T45" s="44">
        <f t="shared" si="32"/>
        <v>0</v>
      </c>
      <c r="V45" s="43">
        <v>0</v>
      </c>
      <c r="W45" s="43">
        <v>0</v>
      </c>
      <c r="X45" s="43">
        <v>0</v>
      </c>
      <c r="Y45" s="43">
        <v>0</v>
      </c>
      <c r="Z45" s="43">
        <v>0</v>
      </c>
      <c r="AA45" s="43">
        <v>0</v>
      </c>
      <c r="AB45" s="43">
        <v>0</v>
      </c>
      <c r="AC45" s="43">
        <v>0</v>
      </c>
      <c r="AD45" s="43">
        <v>0</v>
      </c>
      <c r="AE45" s="43">
        <v>0</v>
      </c>
      <c r="AF45" s="43">
        <v>0</v>
      </c>
      <c r="AG45" s="43">
        <v>0</v>
      </c>
      <c r="AH45" s="44">
        <f t="shared" si="33"/>
        <v>0</v>
      </c>
    </row>
    <row r="46" spans="3:34" x14ac:dyDescent="0.2">
      <c r="C46" s="42" t="s">
        <v>233</v>
      </c>
      <c r="D46" s="39"/>
      <c r="E46" s="56">
        <v>0</v>
      </c>
      <c r="F46" s="57">
        <v>0</v>
      </c>
      <c r="H46" s="43">
        <v>0</v>
      </c>
      <c r="I46" s="43">
        <v>0</v>
      </c>
      <c r="J46" s="43">
        <v>0</v>
      </c>
      <c r="K46" s="43">
        <v>0</v>
      </c>
      <c r="L46" s="43">
        <v>0</v>
      </c>
      <c r="M46" s="43">
        <v>0</v>
      </c>
      <c r="N46" s="43">
        <v>0</v>
      </c>
      <c r="O46" s="43">
        <v>0</v>
      </c>
      <c r="P46" s="43">
        <v>0</v>
      </c>
      <c r="Q46" s="43">
        <v>0</v>
      </c>
      <c r="R46" s="43">
        <v>0</v>
      </c>
      <c r="S46" s="43">
        <v>0</v>
      </c>
      <c r="T46" s="44">
        <f t="shared" si="32"/>
        <v>0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0</v>
      </c>
      <c r="AB46" s="43">
        <v>0</v>
      </c>
      <c r="AC46" s="43">
        <v>0</v>
      </c>
      <c r="AD46" s="43">
        <v>0</v>
      </c>
      <c r="AE46" s="43">
        <v>0</v>
      </c>
      <c r="AF46" s="43">
        <v>0</v>
      </c>
      <c r="AG46" s="43">
        <v>0</v>
      </c>
      <c r="AH46" s="44">
        <f t="shared" si="33"/>
        <v>0</v>
      </c>
    </row>
    <row r="47" spans="3:34" x14ac:dyDescent="0.2">
      <c r="C47" s="42" t="s">
        <v>234</v>
      </c>
      <c r="D47" s="39"/>
      <c r="E47" s="56">
        <v>0</v>
      </c>
      <c r="F47" s="57">
        <v>0</v>
      </c>
      <c r="H47" s="43">
        <v>0</v>
      </c>
      <c r="I47" s="43">
        <v>0</v>
      </c>
      <c r="J47" s="43">
        <v>0</v>
      </c>
      <c r="K47" s="43">
        <v>0</v>
      </c>
      <c r="L47" s="43">
        <v>0</v>
      </c>
      <c r="M47" s="43">
        <v>0</v>
      </c>
      <c r="N47" s="43">
        <v>0</v>
      </c>
      <c r="O47" s="43">
        <v>0</v>
      </c>
      <c r="P47" s="43">
        <v>0</v>
      </c>
      <c r="Q47" s="43">
        <v>0</v>
      </c>
      <c r="R47" s="43">
        <v>0</v>
      </c>
      <c r="S47" s="43">
        <v>0</v>
      </c>
      <c r="T47" s="44">
        <f t="shared" si="32"/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0</v>
      </c>
      <c r="AB47" s="43">
        <v>0</v>
      </c>
      <c r="AC47" s="43">
        <v>0</v>
      </c>
      <c r="AD47" s="43">
        <v>0</v>
      </c>
      <c r="AE47" s="43">
        <v>0</v>
      </c>
      <c r="AF47" s="43">
        <v>0</v>
      </c>
      <c r="AG47" s="43">
        <v>0</v>
      </c>
      <c r="AH47" s="44">
        <f t="shared" si="33"/>
        <v>0</v>
      </c>
    </row>
    <row r="48" spans="3:34" x14ac:dyDescent="0.2">
      <c r="C48" s="42" t="s">
        <v>235</v>
      </c>
      <c r="D48" s="39"/>
      <c r="E48" s="56">
        <v>0</v>
      </c>
      <c r="F48" s="57">
        <v>0</v>
      </c>
      <c r="H48" s="43">
        <v>0</v>
      </c>
      <c r="I48" s="43">
        <v>0</v>
      </c>
      <c r="J48" s="43">
        <v>0</v>
      </c>
      <c r="K48" s="43">
        <v>0</v>
      </c>
      <c r="L48" s="43">
        <v>0</v>
      </c>
      <c r="M48" s="43">
        <v>0</v>
      </c>
      <c r="N48" s="43">
        <v>0</v>
      </c>
      <c r="O48" s="43">
        <v>0</v>
      </c>
      <c r="P48" s="43">
        <v>0</v>
      </c>
      <c r="Q48" s="43">
        <v>0</v>
      </c>
      <c r="R48" s="43">
        <v>0</v>
      </c>
      <c r="S48" s="43">
        <v>0</v>
      </c>
      <c r="T48" s="44">
        <f t="shared" si="32"/>
        <v>0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0</v>
      </c>
      <c r="AC48" s="43">
        <v>0</v>
      </c>
      <c r="AD48" s="43">
        <v>0</v>
      </c>
      <c r="AE48" s="43">
        <v>0</v>
      </c>
      <c r="AF48" s="43">
        <v>0</v>
      </c>
      <c r="AG48" s="43">
        <v>0</v>
      </c>
      <c r="AH48" s="44">
        <f t="shared" si="33"/>
        <v>0</v>
      </c>
    </row>
    <row r="49" spans="3:34" x14ac:dyDescent="0.2">
      <c r="C49" s="42" t="s">
        <v>236</v>
      </c>
      <c r="D49" s="39"/>
      <c r="E49" s="56">
        <v>0</v>
      </c>
      <c r="F49" s="57">
        <v>0</v>
      </c>
      <c r="H49" s="43">
        <v>0</v>
      </c>
      <c r="I49" s="43">
        <v>0</v>
      </c>
      <c r="J49" s="43">
        <v>0</v>
      </c>
      <c r="K49" s="43">
        <v>0</v>
      </c>
      <c r="L49" s="43">
        <v>0</v>
      </c>
      <c r="M49" s="43">
        <v>0</v>
      </c>
      <c r="N49" s="43">
        <v>0</v>
      </c>
      <c r="O49" s="43">
        <v>0</v>
      </c>
      <c r="P49" s="43">
        <v>0</v>
      </c>
      <c r="Q49" s="43">
        <v>0</v>
      </c>
      <c r="R49" s="43">
        <v>0</v>
      </c>
      <c r="S49" s="43">
        <v>0</v>
      </c>
      <c r="T49" s="44">
        <f t="shared" si="32"/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0</v>
      </c>
      <c r="AE49" s="43">
        <v>0</v>
      </c>
      <c r="AF49" s="43">
        <v>0</v>
      </c>
      <c r="AG49" s="43">
        <v>0</v>
      </c>
      <c r="AH49" s="44">
        <f t="shared" si="33"/>
        <v>0</v>
      </c>
    </row>
    <row r="50" spans="3:34" x14ac:dyDescent="0.2">
      <c r="C50" s="42" t="s">
        <v>237</v>
      </c>
      <c r="D50" s="39"/>
      <c r="E50" s="56">
        <v>0</v>
      </c>
      <c r="F50" s="57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4">
        <f t="shared" si="32"/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4">
        <f t="shared" si="33"/>
        <v>0</v>
      </c>
    </row>
    <row r="51" spans="3:34" x14ac:dyDescent="0.2">
      <c r="C51" s="42" t="s">
        <v>238</v>
      </c>
      <c r="D51" s="39"/>
      <c r="E51" s="56">
        <v>0</v>
      </c>
      <c r="F51" s="57">
        <v>0</v>
      </c>
      <c r="H51" s="43">
        <v>0</v>
      </c>
      <c r="I51" s="43">
        <v>0</v>
      </c>
      <c r="J51" s="43">
        <v>0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4">
        <f t="shared" si="32"/>
        <v>0</v>
      </c>
      <c r="V51" s="43">
        <v>0</v>
      </c>
      <c r="W51" s="43">
        <v>0</v>
      </c>
      <c r="X51" s="43">
        <v>0</v>
      </c>
      <c r="Y51" s="43">
        <v>0</v>
      </c>
      <c r="Z51" s="43">
        <v>0</v>
      </c>
      <c r="AA51" s="43">
        <v>0</v>
      </c>
      <c r="AB51" s="43">
        <v>0</v>
      </c>
      <c r="AC51" s="43">
        <v>0</v>
      </c>
      <c r="AD51" s="43">
        <v>0</v>
      </c>
      <c r="AE51" s="43">
        <v>0</v>
      </c>
      <c r="AF51" s="43">
        <v>0</v>
      </c>
      <c r="AG51" s="43">
        <v>0</v>
      </c>
      <c r="AH51" s="44">
        <f t="shared" si="33"/>
        <v>0</v>
      </c>
    </row>
    <row r="52" spans="3:34" x14ac:dyDescent="0.2">
      <c r="C52" s="42" t="s">
        <v>239</v>
      </c>
      <c r="D52" s="39"/>
      <c r="E52" s="56">
        <v>0</v>
      </c>
      <c r="F52" s="57">
        <v>0</v>
      </c>
      <c r="H52" s="43">
        <v>0</v>
      </c>
      <c r="I52" s="43">
        <v>0</v>
      </c>
      <c r="J52" s="43">
        <v>0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4">
        <f t="shared" si="32"/>
        <v>0</v>
      </c>
      <c r="V52" s="43">
        <v>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0</v>
      </c>
      <c r="AC52" s="43">
        <v>0</v>
      </c>
      <c r="AD52" s="43">
        <v>0</v>
      </c>
      <c r="AE52" s="43">
        <v>0</v>
      </c>
      <c r="AF52" s="43">
        <v>0</v>
      </c>
      <c r="AG52" s="43">
        <v>0</v>
      </c>
      <c r="AH52" s="44">
        <f t="shared" si="33"/>
        <v>0</v>
      </c>
    </row>
    <row r="53" spans="3:34" x14ac:dyDescent="0.2">
      <c r="C53" s="42" t="s">
        <v>240</v>
      </c>
      <c r="D53" s="39"/>
      <c r="E53" s="56">
        <v>0</v>
      </c>
      <c r="F53" s="57">
        <v>0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4">
        <f t="shared" si="32"/>
        <v>0</v>
      </c>
      <c r="V53" s="43">
        <v>0</v>
      </c>
      <c r="W53" s="43">
        <v>0</v>
      </c>
      <c r="X53" s="43">
        <v>0</v>
      </c>
      <c r="Y53" s="43">
        <v>0</v>
      </c>
      <c r="Z53" s="43">
        <v>0</v>
      </c>
      <c r="AA53" s="43">
        <v>0</v>
      </c>
      <c r="AB53" s="43">
        <v>0</v>
      </c>
      <c r="AC53" s="43">
        <v>0</v>
      </c>
      <c r="AD53" s="43">
        <v>0</v>
      </c>
      <c r="AE53" s="43">
        <v>0</v>
      </c>
      <c r="AF53" s="43">
        <v>0</v>
      </c>
      <c r="AG53" s="43">
        <v>0</v>
      </c>
      <c r="AH53" s="44">
        <f t="shared" si="33"/>
        <v>0</v>
      </c>
    </row>
    <row r="54" spans="3:34" x14ac:dyDescent="0.2">
      <c r="C54" s="42" t="s">
        <v>241</v>
      </c>
      <c r="D54" s="39"/>
      <c r="E54" s="56">
        <v>0</v>
      </c>
      <c r="F54" s="57">
        <v>0</v>
      </c>
      <c r="H54" s="43">
        <v>0</v>
      </c>
      <c r="I54" s="43">
        <v>0</v>
      </c>
      <c r="J54" s="43">
        <v>0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4">
        <f t="shared" si="32"/>
        <v>0</v>
      </c>
      <c r="V54" s="43">
        <v>0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0</v>
      </c>
      <c r="AC54" s="43">
        <v>0</v>
      </c>
      <c r="AD54" s="43">
        <v>0</v>
      </c>
      <c r="AE54" s="43">
        <v>0</v>
      </c>
      <c r="AF54" s="43">
        <v>0</v>
      </c>
      <c r="AG54" s="43">
        <v>0</v>
      </c>
      <c r="AH54" s="44">
        <f t="shared" si="33"/>
        <v>0</v>
      </c>
    </row>
    <row r="55" spans="3:34" x14ac:dyDescent="0.2">
      <c r="C55" s="42" t="s">
        <v>242</v>
      </c>
      <c r="D55" s="39"/>
      <c r="E55" s="56">
        <v>0</v>
      </c>
      <c r="F55" s="57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  <c r="T55" s="44">
        <f t="shared" si="32"/>
        <v>0</v>
      </c>
      <c r="V55" s="43">
        <v>0</v>
      </c>
      <c r="W55" s="43">
        <v>0</v>
      </c>
      <c r="X55" s="43">
        <v>0</v>
      </c>
      <c r="Y55" s="43">
        <v>0</v>
      </c>
      <c r="Z55" s="43">
        <v>0</v>
      </c>
      <c r="AA55" s="43">
        <v>0</v>
      </c>
      <c r="AB55" s="43">
        <v>0</v>
      </c>
      <c r="AC55" s="43">
        <v>0</v>
      </c>
      <c r="AD55" s="43">
        <v>0</v>
      </c>
      <c r="AE55" s="43">
        <v>0</v>
      </c>
      <c r="AF55" s="43">
        <v>0</v>
      </c>
      <c r="AG55" s="43">
        <v>0</v>
      </c>
      <c r="AH55" s="44">
        <f t="shared" si="33"/>
        <v>0</v>
      </c>
    </row>
    <row r="56" spans="3:34" x14ac:dyDescent="0.2">
      <c r="C56" s="42" t="s">
        <v>243</v>
      </c>
      <c r="D56" s="39"/>
      <c r="E56" s="56">
        <v>0</v>
      </c>
      <c r="F56" s="57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43">
        <v>0</v>
      </c>
      <c r="O56" s="43">
        <v>0</v>
      </c>
      <c r="P56" s="43">
        <v>0</v>
      </c>
      <c r="Q56" s="43">
        <v>0</v>
      </c>
      <c r="R56" s="43">
        <v>0</v>
      </c>
      <c r="S56" s="43">
        <v>0</v>
      </c>
      <c r="T56" s="44">
        <f t="shared" si="32"/>
        <v>0</v>
      </c>
      <c r="V56" s="43">
        <v>0</v>
      </c>
      <c r="W56" s="43">
        <v>0</v>
      </c>
      <c r="X56" s="43">
        <v>0</v>
      </c>
      <c r="Y56" s="43">
        <v>0</v>
      </c>
      <c r="Z56" s="43">
        <v>0</v>
      </c>
      <c r="AA56" s="43">
        <v>0</v>
      </c>
      <c r="AB56" s="43">
        <v>0</v>
      </c>
      <c r="AC56" s="43">
        <v>0</v>
      </c>
      <c r="AD56" s="43">
        <v>0</v>
      </c>
      <c r="AE56" s="43">
        <v>0</v>
      </c>
      <c r="AF56" s="43">
        <v>0</v>
      </c>
      <c r="AG56" s="43">
        <v>0</v>
      </c>
      <c r="AH56" s="44">
        <f t="shared" si="33"/>
        <v>0</v>
      </c>
    </row>
    <row r="57" spans="3:34" x14ac:dyDescent="0.2">
      <c r="C57" s="42" t="s">
        <v>244</v>
      </c>
      <c r="D57" s="39"/>
      <c r="E57" s="56">
        <v>0</v>
      </c>
      <c r="F57" s="57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  <c r="T57" s="44">
        <f t="shared" si="32"/>
        <v>0</v>
      </c>
      <c r="V57" s="43">
        <v>0</v>
      </c>
      <c r="W57" s="43">
        <v>0</v>
      </c>
      <c r="X57" s="43">
        <v>0</v>
      </c>
      <c r="Y57" s="43">
        <v>0</v>
      </c>
      <c r="Z57" s="43">
        <v>0</v>
      </c>
      <c r="AA57" s="43">
        <v>0</v>
      </c>
      <c r="AB57" s="43">
        <v>0</v>
      </c>
      <c r="AC57" s="43">
        <v>0</v>
      </c>
      <c r="AD57" s="43">
        <v>0</v>
      </c>
      <c r="AE57" s="43">
        <v>0</v>
      </c>
      <c r="AF57" s="43">
        <v>0</v>
      </c>
      <c r="AG57" s="43">
        <v>0</v>
      </c>
      <c r="AH57" s="44">
        <f t="shared" si="33"/>
        <v>0</v>
      </c>
    </row>
    <row r="58" spans="3:34" x14ac:dyDescent="0.2">
      <c r="C58" s="42" t="s">
        <v>245</v>
      </c>
      <c r="D58" s="39"/>
      <c r="E58" s="56">
        <v>0</v>
      </c>
      <c r="F58" s="57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3">
        <v>0</v>
      </c>
      <c r="P58" s="43">
        <v>0</v>
      </c>
      <c r="Q58" s="43">
        <v>0</v>
      </c>
      <c r="R58" s="43">
        <v>0</v>
      </c>
      <c r="S58" s="43">
        <v>0</v>
      </c>
      <c r="T58" s="44">
        <f t="shared" si="32"/>
        <v>0</v>
      </c>
      <c r="V58" s="43">
        <v>0</v>
      </c>
      <c r="W58" s="43">
        <v>0</v>
      </c>
      <c r="X58" s="43">
        <v>0</v>
      </c>
      <c r="Y58" s="43">
        <v>0</v>
      </c>
      <c r="Z58" s="43">
        <v>0</v>
      </c>
      <c r="AA58" s="43">
        <v>0</v>
      </c>
      <c r="AB58" s="43">
        <v>0</v>
      </c>
      <c r="AC58" s="43">
        <v>0</v>
      </c>
      <c r="AD58" s="43">
        <v>0</v>
      </c>
      <c r="AE58" s="43">
        <v>0</v>
      </c>
      <c r="AF58" s="43">
        <v>0</v>
      </c>
      <c r="AG58" s="43">
        <v>0</v>
      </c>
      <c r="AH58" s="44">
        <f t="shared" si="33"/>
        <v>0</v>
      </c>
    </row>
    <row r="59" spans="3:34" x14ac:dyDescent="0.2">
      <c r="C59" s="42" t="s">
        <v>246</v>
      </c>
      <c r="D59" s="39"/>
      <c r="E59" s="56">
        <v>0</v>
      </c>
      <c r="F59" s="57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v>0</v>
      </c>
      <c r="R59" s="43">
        <v>0</v>
      </c>
      <c r="S59" s="43">
        <v>0</v>
      </c>
      <c r="T59" s="44">
        <f t="shared" si="32"/>
        <v>0</v>
      </c>
      <c r="V59" s="43">
        <v>0</v>
      </c>
      <c r="W59" s="43">
        <v>0</v>
      </c>
      <c r="X59" s="43">
        <v>0</v>
      </c>
      <c r="Y59" s="43">
        <v>0</v>
      </c>
      <c r="Z59" s="43">
        <v>0</v>
      </c>
      <c r="AA59" s="43">
        <v>0</v>
      </c>
      <c r="AB59" s="43">
        <v>0</v>
      </c>
      <c r="AC59" s="43">
        <v>0</v>
      </c>
      <c r="AD59" s="43">
        <v>0</v>
      </c>
      <c r="AE59" s="43">
        <v>0</v>
      </c>
      <c r="AF59" s="43">
        <v>0</v>
      </c>
      <c r="AG59" s="43">
        <v>0</v>
      </c>
      <c r="AH59" s="44">
        <f t="shared" si="33"/>
        <v>0</v>
      </c>
    </row>
    <row r="60" spans="3:34" x14ac:dyDescent="0.2">
      <c r="C60" s="42" t="s">
        <v>247</v>
      </c>
      <c r="D60" s="39"/>
      <c r="E60" s="56">
        <v>0</v>
      </c>
      <c r="F60" s="57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43">
        <v>0</v>
      </c>
      <c r="P60" s="43">
        <v>0</v>
      </c>
      <c r="Q60" s="43">
        <v>0</v>
      </c>
      <c r="R60" s="43">
        <v>0</v>
      </c>
      <c r="S60" s="43">
        <v>0</v>
      </c>
      <c r="T60" s="44">
        <f t="shared" si="32"/>
        <v>0</v>
      </c>
      <c r="V60" s="43">
        <v>0</v>
      </c>
      <c r="W60" s="43">
        <v>0</v>
      </c>
      <c r="X60" s="43">
        <v>0</v>
      </c>
      <c r="Y60" s="43">
        <v>0</v>
      </c>
      <c r="Z60" s="43">
        <v>0</v>
      </c>
      <c r="AA60" s="43">
        <v>0</v>
      </c>
      <c r="AB60" s="43">
        <v>0</v>
      </c>
      <c r="AC60" s="43">
        <v>0</v>
      </c>
      <c r="AD60" s="43">
        <v>0</v>
      </c>
      <c r="AE60" s="43">
        <v>0</v>
      </c>
      <c r="AF60" s="43">
        <v>0</v>
      </c>
      <c r="AG60" s="43">
        <v>0</v>
      </c>
      <c r="AH60" s="44">
        <f t="shared" si="33"/>
        <v>0</v>
      </c>
    </row>
    <row r="61" spans="3:34" x14ac:dyDescent="0.2">
      <c r="C61" s="42" t="s">
        <v>248</v>
      </c>
      <c r="D61" s="39"/>
      <c r="E61" s="56">
        <v>0</v>
      </c>
      <c r="F61" s="57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43">
        <v>0</v>
      </c>
      <c r="P61" s="43">
        <v>0</v>
      </c>
      <c r="Q61" s="43">
        <v>0</v>
      </c>
      <c r="R61" s="43">
        <v>0</v>
      </c>
      <c r="S61" s="43">
        <v>0</v>
      </c>
      <c r="T61" s="44">
        <f t="shared" si="32"/>
        <v>0</v>
      </c>
      <c r="V61" s="43">
        <v>0</v>
      </c>
      <c r="W61" s="43">
        <v>0</v>
      </c>
      <c r="X61" s="43">
        <v>0</v>
      </c>
      <c r="Y61" s="43">
        <v>0</v>
      </c>
      <c r="Z61" s="43">
        <v>0</v>
      </c>
      <c r="AA61" s="43">
        <v>0</v>
      </c>
      <c r="AB61" s="43">
        <v>0</v>
      </c>
      <c r="AC61" s="43">
        <v>0</v>
      </c>
      <c r="AD61" s="43">
        <v>0</v>
      </c>
      <c r="AE61" s="43">
        <v>0</v>
      </c>
      <c r="AF61" s="43">
        <v>0</v>
      </c>
      <c r="AG61" s="43">
        <v>0</v>
      </c>
      <c r="AH61" s="44">
        <f t="shared" si="33"/>
        <v>0</v>
      </c>
    </row>
    <row r="62" spans="3:34" x14ac:dyDescent="0.2">
      <c r="C62" s="42" t="s">
        <v>249</v>
      </c>
      <c r="D62" s="39"/>
      <c r="E62" s="56">
        <v>0</v>
      </c>
      <c r="F62" s="57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43">
        <v>0</v>
      </c>
      <c r="P62" s="43">
        <v>0</v>
      </c>
      <c r="Q62" s="43">
        <v>0</v>
      </c>
      <c r="R62" s="43">
        <v>0</v>
      </c>
      <c r="S62" s="43">
        <v>0</v>
      </c>
      <c r="T62" s="44">
        <f t="shared" si="32"/>
        <v>0</v>
      </c>
      <c r="V62" s="43">
        <v>0</v>
      </c>
      <c r="W62" s="43">
        <v>0</v>
      </c>
      <c r="X62" s="43">
        <v>0</v>
      </c>
      <c r="Y62" s="43">
        <v>0</v>
      </c>
      <c r="Z62" s="43">
        <v>0</v>
      </c>
      <c r="AA62" s="43">
        <v>0</v>
      </c>
      <c r="AB62" s="43">
        <v>0</v>
      </c>
      <c r="AC62" s="43">
        <v>0</v>
      </c>
      <c r="AD62" s="43">
        <v>0</v>
      </c>
      <c r="AE62" s="43">
        <v>0</v>
      </c>
      <c r="AF62" s="43">
        <v>0</v>
      </c>
      <c r="AG62" s="43">
        <v>0</v>
      </c>
      <c r="AH62" s="44">
        <f t="shared" si="33"/>
        <v>0</v>
      </c>
    </row>
    <row r="63" spans="3:34" x14ac:dyDescent="0.2">
      <c r="C63" s="42" t="s">
        <v>250</v>
      </c>
      <c r="D63" s="39"/>
      <c r="E63" s="56">
        <v>0</v>
      </c>
      <c r="F63" s="57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43">
        <v>0</v>
      </c>
      <c r="P63" s="43">
        <v>0</v>
      </c>
      <c r="Q63" s="43">
        <v>0</v>
      </c>
      <c r="R63" s="43">
        <v>0</v>
      </c>
      <c r="S63" s="43">
        <v>0</v>
      </c>
      <c r="T63" s="44">
        <f t="shared" ref="T63:T67" si="34">SUM(H63:S63)</f>
        <v>0</v>
      </c>
      <c r="V63" s="43">
        <v>0</v>
      </c>
      <c r="W63" s="43">
        <v>0</v>
      </c>
      <c r="X63" s="43">
        <v>0</v>
      </c>
      <c r="Y63" s="43">
        <v>0</v>
      </c>
      <c r="Z63" s="43">
        <v>0</v>
      </c>
      <c r="AA63" s="43">
        <v>0</v>
      </c>
      <c r="AB63" s="43">
        <v>0</v>
      </c>
      <c r="AC63" s="43">
        <v>0</v>
      </c>
      <c r="AD63" s="43">
        <v>0</v>
      </c>
      <c r="AE63" s="43">
        <v>0</v>
      </c>
      <c r="AF63" s="43">
        <v>0</v>
      </c>
      <c r="AG63" s="43">
        <v>0</v>
      </c>
      <c r="AH63" s="44">
        <f t="shared" ref="AH63:AH67" si="35">SUM(V63:AG63)</f>
        <v>0</v>
      </c>
    </row>
    <row r="64" spans="3:34" x14ac:dyDescent="0.2">
      <c r="C64" s="42" t="s">
        <v>251</v>
      </c>
      <c r="D64" s="39"/>
      <c r="E64" s="56">
        <v>0</v>
      </c>
      <c r="F64" s="57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0</v>
      </c>
      <c r="S64" s="43">
        <v>0</v>
      </c>
      <c r="T64" s="44">
        <f t="shared" si="34"/>
        <v>0</v>
      </c>
      <c r="V64" s="43">
        <v>0</v>
      </c>
      <c r="W64" s="43">
        <v>0</v>
      </c>
      <c r="X64" s="43">
        <v>0</v>
      </c>
      <c r="Y64" s="43">
        <v>0</v>
      </c>
      <c r="Z64" s="43">
        <v>0</v>
      </c>
      <c r="AA64" s="43">
        <v>0</v>
      </c>
      <c r="AB64" s="43">
        <v>0</v>
      </c>
      <c r="AC64" s="43">
        <v>0</v>
      </c>
      <c r="AD64" s="43">
        <v>0</v>
      </c>
      <c r="AE64" s="43">
        <v>0</v>
      </c>
      <c r="AF64" s="43">
        <v>0</v>
      </c>
      <c r="AG64" s="43">
        <v>0</v>
      </c>
      <c r="AH64" s="44">
        <f t="shared" si="35"/>
        <v>0</v>
      </c>
    </row>
    <row r="65" spans="3:34" x14ac:dyDescent="0.2">
      <c r="C65" s="42" t="s">
        <v>252</v>
      </c>
      <c r="D65" s="39"/>
      <c r="E65" s="56">
        <v>0</v>
      </c>
      <c r="F65" s="57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4">
        <f t="shared" si="34"/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4">
        <f t="shared" si="35"/>
        <v>0</v>
      </c>
    </row>
    <row r="66" spans="3:34" x14ac:dyDescent="0.2">
      <c r="C66" s="42" t="s">
        <v>253</v>
      </c>
      <c r="D66" s="39"/>
      <c r="E66" s="56">
        <v>0</v>
      </c>
      <c r="F66" s="57">
        <v>0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0</v>
      </c>
      <c r="S66" s="43">
        <v>0</v>
      </c>
      <c r="T66" s="44">
        <f t="shared" si="34"/>
        <v>0</v>
      </c>
      <c r="V66" s="43">
        <v>0</v>
      </c>
      <c r="W66" s="43">
        <v>0</v>
      </c>
      <c r="X66" s="43">
        <v>0</v>
      </c>
      <c r="Y66" s="43">
        <v>0</v>
      </c>
      <c r="Z66" s="43">
        <v>0</v>
      </c>
      <c r="AA66" s="43">
        <v>0</v>
      </c>
      <c r="AB66" s="43">
        <v>0</v>
      </c>
      <c r="AC66" s="43">
        <v>0</v>
      </c>
      <c r="AD66" s="43">
        <v>0</v>
      </c>
      <c r="AE66" s="43">
        <v>0</v>
      </c>
      <c r="AF66" s="43">
        <v>0</v>
      </c>
      <c r="AG66" s="43">
        <v>0</v>
      </c>
      <c r="AH66" s="44">
        <f t="shared" si="35"/>
        <v>0</v>
      </c>
    </row>
    <row r="67" spans="3:34" x14ac:dyDescent="0.2">
      <c r="C67" s="42" t="s">
        <v>254</v>
      </c>
      <c r="D67" s="39"/>
      <c r="E67" s="56">
        <v>0</v>
      </c>
      <c r="F67" s="57">
        <v>0</v>
      </c>
      <c r="H67" s="43">
        <v>0</v>
      </c>
      <c r="I67" s="43">
        <v>0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0</v>
      </c>
      <c r="S67" s="43">
        <v>0</v>
      </c>
      <c r="T67" s="44">
        <f t="shared" si="34"/>
        <v>0</v>
      </c>
      <c r="V67" s="43">
        <v>0</v>
      </c>
      <c r="W67" s="43">
        <v>0</v>
      </c>
      <c r="X67" s="43">
        <v>0</v>
      </c>
      <c r="Y67" s="43">
        <v>0</v>
      </c>
      <c r="Z67" s="43">
        <v>0</v>
      </c>
      <c r="AA67" s="43">
        <v>0</v>
      </c>
      <c r="AB67" s="43">
        <v>0</v>
      </c>
      <c r="AC67" s="43">
        <v>0</v>
      </c>
      <c r="AD67" s="43">
        <v>0</v>
      </c>
      <c r="AE67" s="43">
        <v>0</v>
      </c>
      <c r="AF67" s="43">
        <v>0</v>
      </c>
      <c r="AG67" s="43">
        <v>0</v>
      </c>
      <c r="AH67" s="44">
        <f t="shared" si="35"/>
        <v>0</v>
      </c>
    </row>
  </sheetData>
  <mergeCells count="3">
    <mergeCell ref="C7:C8"/>
    <mergeCell ref="H7:T7"/>
    <mergeCell ref="V7:AH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S74"/>
  <sheetViews>
    <sheetView showGridLines="0" showRowColHeaders="0" workbookViewId="0">
      <pane xSplit="3" ySplit="10" topLeftCell="D11" activePane="bottomRight" state="frozen"/>
      <selection pane="topRight" activeCell="D1" sqref="D1"/>
      <selection pane="bottomLeft" activeCell="A9" sqref="A9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2019</v>
      </c>
      <c r="F1">
        <f>IF(E2&gt;F2,E1+1,E1)</f>
        <v>2019</v>
      </c>
      <c r="G1">
        <f t="shared" ref="G1:M1" si="0">IF(F2&gt;G2,F1+1,F1)</f>
        <v>2019</v>
      </c>
      <c r="H1">
        <f t="shared" si="0"/>
        <v>2019</v>
      </c>
      <c r="I1">
        <f t="shared" si="0"/>
        <v>2019</v>
      </c>
      <c r="J1">
        <f t="shared" si="0"/>
        <v>2019</v>
      </c>
      <c r="K1">
        <f t="shared" si="0"/>
        <v>2019</v>
      </c>
      <c r="L1">
        <f t="shared" si="0"/>
        <v>2019</v>
      </c>
      <c r="M1">
        <f t="shared" si="0"/>
        <v>2019</v>
      </c>
      <c r="N1">
        <f>IF(M2&gt;N2,M1+1,M1)</f>
        <v>2019</v>
      </c>
      <c r="O1">
        <f>IF(N2&gt;O2,N1+1,N1)</f>
        <v>2019</v>
      </c>
      <c r="P1">
        <f t="shared" ref="P1" si="1">IF(O2&gt;P2,O1+1,O1)</f>
        <v>2019</v>
      </c>
      <c r="S1" s="32">
        <f>E1+1</f>
        <v>2020</v>
      </c>
      <c r="T1" s="32">
        <f t="shared" ref="T1:AD1" si="2">F1+1</f>
        <v>2020</v>
      </c>
      <c r="U1" s="32">
        <f t="shared" si="2"/>
        <v>2020</v>
      </c>
      <c r="V1" s="32">
        <f t="shared" si="2"/>
        <v>2020</v>
      </c>
      <c r="W1" s="32">
        <f t="shared" si="2"/>
        <v>2020</v>
      </c>
      <c r="X1" s="32">
        <f t="shared" si="2"/>
        <v>2020</v>
      </c>
      <c r="Y1" s="32">
        <f t="shared" si="2"/>
        <v>2020</v>
      </c>
      <c r="Z1" s="32">
        <f t="shared" si="2"/>
        <v>2020</v>
      </c>
      <c r="AA1" s="32">
        <f t="shared" si="2"/>
        <v>2020</v>
      </c>
      <c r="AB1" s="32">
        <f t="shared" si="2"/>
        <v>2020</v>
      </c>
      <c r="AC1" s="32">
        <f t="shared" si="2"/>
        <v>2020</v>
      </c>
      <c r="AD1" s="32">
        <f t="shared" si="2"/>
        <v>2020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113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77" t="str">
        <f>Stammdaten!E7</f>
        <v>Muster GmbH</v>
      </c>
      <c r="D9" s="16"/>
      <c r="E9" s="78">
        <f>'GuV - Gesamtübersicht'!G7</f>
        <v>2019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6"/>
      <c r="S9" s="78">
        <f>'GuV - Gesamtübersicht'!U7</f>
        <v>2020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2:71" x14ac:dyDescent="0.2">
      <c r="C10" s="77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107</v>
      </c>
      <c r="E13" s="28">
        <f>E28+E39+E50+E61+E72</f>
        <v>0</v>
      </c>
      <c r="F13" s="28">
        <f t="shared" ref="F13:P13" si="6">F28+F39+F50+F61+F72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>S28+S39+S50+S61+S72</f>
        <v>0</v>
      </c>
      <c r="T13" s="28">
        <f t="shared" ref="T13:AD13" si="7">T28+T39+T50+T61+T72</f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C14" s="30" t="s">
        <v>146</v>
      </c>
      <c r="E14" s="35">
        <f>IF($E$26=$C$14,E28,0)+IF($E$37=$C$14,E39,0)+IF($E$48=$C$14,E50,0)+IF($E$59=$C$14,E61,0)+IF($E$70=$C$14,E72,0)</f>
        <v>0</v>
      </c>
      <c r="F14" s="35">
        <f t="shared" ref="F14:P14" si="8">IF($E$26=$C$14,F28,0)+IF($E$37=$C$14,F39,0)+IF($E$48=$C$14,F50,0)+IF($E$59=$C$14,F61,0)+IF($E$70=$C$14,F72,0)</f>
        <v>0</v>
      </c>
      <c r="G14" s="35">
        <f t="shared" si="8"/>
        <v>0</v>
      </c>
      <c r="H14" s="35">
        <f t="shared" si="8"/>
        <v>0</v>
      </c>
      <c r="I14" s="35">
        <f t="shared" si="8"/>
        <v>0</v>
      </c>
      <c r="J14" s="35">
        <f t="shared" si="8"/>
        <v>0</v>
      </c>
      <c r="K14" s="35">
        <f t="shared" si="8"/>
        <v>0</v>
      </c>
      <c r="L14" s="35">
        <f t="shared" si="8"/>
        <v>0</v>
      </c>
      <c r="M14" s="35">
        <f t="shared" si="8"/>
        <v>0</v>
      </c>
      <c r="N14" s="35">
        <f t="shared" si="8"/>
        <v>0</v>
      </c>
      <c r="O14" s="35">
        <f t="shared" si="8"/>
        <v>0</v>
      </c>
      <c r="P14" s="35">
        <f t="shared" si="8"/>
        <v>0</v>
      </c>
      <c r="Q14" s="35">
        <f>SUM(E14:P14)</f>
        <v>0</v>
      </c>
      <c r="S14" s="35">
        <f>IF($E$26=$C$14,S28,0)+IF($E$37=$C$14,S39,0)+IF($E$48=$C$14,S50,0)+IF($E$59=$C$14,S61,0)+IF($E$70=$C$14,S72,0)</f>
        <v>0</v>
      </c>
      <c r="T14" s="35">
        <f t="shared" ref="T14:AD14" si="9">IF($E$26=$C$14,T28,0)+IF($E$37=$C$14,T39,0)+IF($E$48=$C$14,T50,0)+IF($E$59=$C$14,T61,0)+IF($E$70=$C$14,T72,0)</f>
        <v>0</v>
      </c>
      <c r="U14" s="35">
        <f t="shared" si="9"/>
        <v>0</v>
      </c>
      <c r="V14" s="35">
        <f t="shared" si="9"/>
        <v>0</v>
      </c>
      <c r="W14" s="35">
        <f t="shared" si="9"/>
        <v>0</v>
      </c>
      <c r="X14" s="35">
        <f t="shared" si="9"/>
        <v>0</v>
      </c>
      <c r="Y14" s="35">
        <f t="shared" si="9"/>
        <v>0</v>
      </c>
      <c r="Z14" s="35">
        <f t="shared" si="9"/>
        <v>0</v>
      </c>
      <c r="AA14" s="35">
        <f t="shared" si="9"/>
        <v>0</v>
      </c>
      <c r="AB14" s="35">
        <f t="shared" si="9"/>
        <v>0</v>
      </c>
      <c r="AC14" s="35">
        <f t="shared" si="9"/>
        <v>0</v>
      </c>
      <c r="AD14" s="35">
        <f t="shared" si="9"/>
        <v>0</v>
      </c>
      <c r="AE14" s="35">
        <f>SUM(S14:AD14)</f>
        <v>0</v>
      </c>
    </row>
    <row r="15" spans="2:71" x14ac:dyDescent="0.2">
      <c r="C15" s="30" t="s">
        <v>147</v>
      </c>
      <c r="E15" s="35">
        <f>IF($E$26=$C$15,E28,0)+IF($E$37=$C$15,E39,0)+IF($E$48=$C$15,E50,0)+IF($E$59=$C$15,E61,0)+IF($E$70=$C$15,E72,0)</f>
        <v>0</v>
      </c>
      <c r="F15" s="35">
        <f t="shared" ref="F15:P15" si="10">IF($E$26=$C$15,F28,0)+IF($E$37=$C$15,F39,0)+IF($E$48=$C$15,F50,0)+IF($E$59=$C$15,F61,0)+IF($E$70=$C$15,F72,0)</f>
        <v>0</v>
      </c>
      <c r="G15" s="35">
        <f t="shared" si="10"/>
        <v>0</v>
      </c>
      <c r="H15" s="35">
        <f t="shared" si="10"/>
        <v>0</v>
      </c>
      <c r="I15" s="35">
        <f t="shared" si="10"/>
        <v>0</v>
      </c>
      <c r="J15" s="35">
        <f t="shared" si="10"/>
        <v>0</v>
      </c>
      <c r="K15" s="35">
        <f t="shared" si="10"/>
        <v>0</v>
      </c>
      <c r="L15" s="35">
        <f t="shared" si="10"/>
        <v>0</v>
      </c>
      <c r="M15" s="35">
        <f t="shared" si="10"/>
        <v>0</v>
      </c>
      <c r="N15" s="35">
        <f t="shared" si="10"/>
        <v>0</v>
      </c>
      <c r="O15" s="35">
        <f t="shared" si="10"/>
        <v>0</v>
      </c>
      <c r="P15" s="35">
        <f t="shared" si="10"/>
        <v>0</v>
      </c>
      <c r="Q15" s="35">
        <f>SUM(E15:P15)</f>
        <v>0</v>
      </c>
      <c r="S15" s="35">
        <f>IF($E$26=$C$15,S28,0)+IF($E$37=$C$15,S39,0)+IF($E$48=$C$15,S50,0)+IF($E$59=$C$15,S61,0)+IF($E$70=$C$15,S72,0)</f>
        <v>0</v>
      </c>
      <c r="T15" s="35">
        <f t="shared" ref="T15:AD15" si="11">IF($E$26=$C$15,T28,0)+IF($E$37=$C$15,T39,0)+IF($E$48=$C$15,T50,0)+IF($E$59=$C$15,T61,0)+IF($E$70=$C$15,T72,0)</f>
        <v>0</v>
      </c>
      <c r="U15" s="35">
        <f t="shared" si="11"/>
        <v>0</v>
      </c>
      <c r="V15" s="35">
        <f t="shared" si="11"/>
        <v>0</v>
      </c>
      <c r="W15" s="35">
        <f t="shared" si="11"/>
        <v>0</v>
      </c>
      <c r="X15" s="35">
        <f t="shared" si="11"/>
        <v>0</v>
      </c>
      <c r="Y15" s="35">
        <f t="shared" si="11"/>
        <v>0</v>
      </c>
      <c r="Z15" s="35">
        <f t="shared" si="11"/>
        <v>0</v>
      </c>
      <c r="AA15" s="35">
        <f t="shared" si="11"/>
        <v>0</v>
      </c>
      <c r="AB15" s="35">
        <f t="shared" si="11"/>
        <v>0</v>
      </c>
      <c r="AC15" s="35">
        <f t="shared" si="11"/>
        <v>0</v>
      </c>
      <c r="AD15" s="35">
        <f t="shared" si="11"/>
        <v>0</v>
      </c>
      <c r="AE15" s="35">
        <f>SUM(S15:AD15)</f>
        <v>0</v>
      </c>
    </row>
    <row r="16" spans="2:71" x14ac:dyDescent="0.2">
      <c r="S16" s="22"/>
    </row>
    <row r="17" spans="3:31" x14ac:dyDescent="0.2">
      <c r="C17" s="31" t="s">
        <v>108</v>
      </c>
      <c r="E17" s="28">
        <f>E29+E40+E51+E62+E73</f>
        <v>0</v>
      </c>
      <c r="F17" s="28">
        <f t="shared" ref="F17:P17" si="12">F29+F40+F51+F62+F73</f>
        <v>0</v>
      </c>
      <c r="G17" s="28">
        <f t="shared" si="12"/>
        <v>0</v>
      </c>
      <c r="H17" s="28">
        <f t="shared" si="12"/>
        <v>0</v>
      </c>
      <c r="I17" s="28">
        <f t="shared" si="12"/>
        <v>0</v>
      </c>
      <c r="J17" s="28">
        <f t="shared" si="12"/>
        <v>0</v>
      </c>
      <c r="K17" s="28">
        <f t="shared" si="12"/>
        <v>0</v>
      </c>
      <c r="L17" s="28">
        <f t="shared" si="12"/>
        <v>0</v>
      </c>
      <c r="M17" s="28">
        <f t="shared" si="12"/>
        <v>0</v>
      </c>
      <c r="N17" s="28">
        <f t="shared" si="12"/>
        <v>0</v>
      </c>
      <c r="O17" s="28">
        <f t="shared" si="12"/>
        <v>0</v>
      </c>
      <c r="P17" s="28">
        <f t="shared" si="12"/>
        <v>0</v>
      </c>
      <c r="Q17" s="28">
        <f>SUM(E17:P17)</f>
        <v>0</v>
      </c>
      <c r="R17" s="28"/>
      <c r="S17" s="28">
        <f>S29+S40+S51+S62+S73</f>
        <v>0</v>
      </c>
      <c r="T17" s="28">
        <f t="shared" ref="T17:AD17" si="13">T29+T40+T51+T62+T73</f>
        <v>0</v>
      </c>
      <c r="U17" s="28">
        <f t="shared" si="13"/>
        <v>0</v>
      </c>
      <c r="V17" s="28">
        <f t="shared" si="13"/>
        <v>0</v>
      </c>
      <c r="W17" s="28">
        <f t="shared" si="13"/>
        <v>0</v>
      </c>
      <c r="X17" s="28">
        <f t="shared" si="13"/>
        <v>0</v>
      </c>
      <c r="Y17" s="28">
        <f t="shared" si="13"/>
        <v>0</v>
      </c>
      <c r="Z17" s="28">
        <f t="shared" si="13"/>
        <v>0</v>
      </c>
      <c r="AA17" s="28">
        <f t="shared" si="13"/>
        <v>0</v>
      </c>
      <c r="AB17" s="28">
        <f t="shared" si="13"/>
        <v>0</v>
      </c>
      <c r="AC17" s="28">
        <f t="shared" si="13"/>
        <v>0</v>
      </c>
      <c r="AD17" s="28">
        <f t="shared" si="13"/>
        <v>0</v>
      </c>
      <c r="AE17" s="28">
        <f>SUM(S17:AD17)</f>
        <v>0</v>
      </c>
    </row>
    <row r="18" spans="3:31" x14ac:dyDescent="0.2">
      <c r="C18" s="30" t="s">
        <v>146</v>
      </c>
      <c r="E18" s="35">
        <f>IF($E$26=$C$18,E29,0)+IF($E$37=$C$18,E40,0)+IF($E$48=$C$18,E51,0)+IF($E$59=$C$18,E62,0)+IF($E$70=$C$18,E73,0)</f>
        <v>0</v>
      </c>
      <c r="F18" s="35">
        <f t="shared" ref="F18:P18" si="14">IF($E$26=$C$18,F29,0)+IF($E$37=$C$18,F40,0)+IF($E$48=$C$18,F51,0)+IF($E$59=$C$18,F62,0)+IF($E$70=$C$18,F73,0)</f>
        <v>0</v>
      </c>
      <c r="G18" s="35">
        <f t="shared" si="14"/>
        <v>0</v>
      </c>
      <c r="H18" s="35">
        <f t="shared" si="14"/>
        <v>0</v>
      </c>
      <c r="I18" s="35">
        <f t="shared" si="14"/>
        <v>0</v>
      </c>
      <c r="J18" s="35">
        <f t="shared" si="14"/>
        <v>0</v>
      </c>
      <c r="K18" s="35">
        <f t="shared" si="14"/>
        <v>0</v>
      </c>
      <c r="L18" s="35">
        <f t="shared" si="14"/>
        <v>0</v>
      </c>
      <c r="M18" s="35">
        <f t="shared" si="14"/>
        <v>0</v>
      </c>
      <c r="N18" s="35">
        <f t="shared" si="14"/>
        <v>0</v>
      </c>
      <c r="O18" s="35">
        <f t="shared" si="14"/>
        <v>0</v>
      </c>
      <c r="P18" s="35">
        <f t="shared" si="14"/>
        <v>0</v>
      </c>
      <c r="Q18" s="35">
        <f>SUM(E18:P18)</f>
        <v>0</v>
      </c>
      <c r="S18" s="35">
        <f>IF($E$26=$C$18,S29,0)+IF($E$37=$C$18,S40,0)+IF($E$48=$C$18,S51,0)+IF($E$59=$C$18,S62,0)+IF($E$70=$C$18,S73,0)</f>
        <v>0</v>
      </c>
      <c r="T18" s="35">
        <f t="shared" ref="T18:AD18" si="15">IF($E$26=$C$18,T29,0)+IF($E$37=$C$18,T40,0)+IF($E$48=$C$18,T51,0)+IF($E$59=$C$18,T62,0)+IF($E$70=$C$18,T73,0)</f>
        <v>0</v>
      </c>
      <c r="U18" s="35">
        <f t="shared" si="15"/>
        <v>0</v>
      </c>
      <c r="V18" s="35">
        <f t="shared" si="15"/>
        <v>0</v>
      </c>
      <c r="W18" s="35">
        <f t="shared" si="15"/>
        <v>0</v>
      </c>
      <c r="X18" s="35">
        <f t="shared" si="15"/>
        <v>0</v>
      </c>
      <c r="Y18" s="35">
        <f t="shared" si="15"/>
        <v>0</v>
      </c>
      <c r="Z18" s="35">
        <f t="shared" si="15"/>
        <v>0</v>
      </c>
      <c r="AA18" s="35">
        <f t="shared" si="15"/>
        <v>0</v>
      </c>
      <c r="AB18" s="35">
        <f t="shared" si="15"/>
        <v>0</v>
      </c>
      <c r="AC18" s="35">
        <f t="shared" si="15"/>
        <v>0</v>
      </c>
      <c r="AD18" s="35">
        <f t="shared" si="15"/>
        <v>0</v>
      </c>
      <c r="AE18" s="35">
        <f>SUM(S18:AD18)</f>
        <v>0</v>
      </c>
    </row>
    <row r="19" spans="3:31" x14ac:dyDescent="0.2">
      <c r="C19" s="30" t="s">
        <v>147</v>
      </c>
      <c r="E19" s="35">
        <f>IF($E$26=$C$19,E29,0)+IF($E$37=$C$19,E40,0)+IF($E$48=$C$19,E51,0)+IF($E$59=$C$19,E62,0)+IF($E$70=$C$19,E73,0)</f>
        <v>0</v>
      </c>
      <c r="F19" s="35">
        <f t="shared" ref="F19:P19" si="16">IF($E$26=$C$19,F29,0)+IF($E$37=$C$19,F40,0)+IF($E$48=$C$19,F51,0)+IF($E$59=$C$19,F62,0)+IF($E$70=$C$19,F73,0)</f>
        <v>0</v>
      </c>
      <c r="G19" s="35">
        <f t="shared" si="16"/>
        <v>0</v>
      </c>
      <c r="H19" s="35">
        <f t="shared" si="16"/>
        <v>0</v>
      </c>
      <c r="I19" s="35">
        <f t="shared" si="16"/>
        <v>0</v>
      </c>
      <c r="J19" s="35">
        <f t="shared" si="16"/>
        <v>0</v>
      </c>
      <c r="K19" s="35">
        <f t="shared" si="16"/>
        <v>0</v>
      </c>
      <c r="L19" s="35">
        <f t="shared" si="16"/>
        <v>0</v>
      </c>
      <c r="M19" s="35">
        <f t="shared" si="16"/>
        <v>0</v>
      </c>
      <c r="N19" s="35">
        <f t="shared" si="16"/>
        <v>0</v>
      </c>
      <c r="O19" s="35">
        <f t="shared" si="16"/>
        <v>0</v>
      </c>
      <c r="P19" s="35">
        <f t="shared" si="16"/>
        <v>0</v>
      </c>
      <c r="Q19" s="35">
        <f>SUM(E19:P19)</f>
        <v>0</v>
      </c>
      <c r="S19" s="35">
        <f>IF($E$26=$C$19,S29,0)+IF($E$37=$C$19,S40,0)+IF($E$48=$C$19,S51,0)+IF($E$59=$C$19,S62,0)+IF($E$70=$C$19,S73,0)</f>
        <v>0</v>
      </c>
      <c r="T19" s="35">
        <f t="shared" ref="T19:AD19" si="17">IF($E$26=$C$19,T29,0)+IF($E$37=$C$19,T40,0)+IF($E$48=$C$19,T51,0)+IF($E$59=$C$19,T62,0)+IF($E$70=$C$19,T73,0)</f>
        <v>0</v>
      </c>
      <c r="U19" s="35">
        <f t="shared" si="17"/>
        <v>0</v>
      </c>
      <c r="V19" s="35">
        <f t="shared" si="17"/>
        <v>0</v>
      </c>
      <c r="W19" s="35">
        <f t="shared" si="17"/>
        <v>0</v>
      </c>
      <c r="X19" s="35">
        <f t="shared" si="17"/>
        <v>0</v>
      </c>
      <c r="Y19" s="35">
        <f t="shared" si="17"/>
        <v>0</v>
      </c>
      <c r="Z19" s="35">
        <f t="shared" si="17"/>
        <v>0</v>
      </c>
      <c r="AA19" s="35">
        <f t="shared" si="17"/>
        <v>0</v>
      </c>
      <c r="AB19" s="35">
        <f t="shared" si="17"/>
        <v>0</v>
      </c>
      <c r="AC19" s="35">
        <f t="shared" si="17"/>
        <v>0</v>
      </c>
      <c r="AD19" s="35">
        <f t="shared" si="17"/>
        <v>0</v>
      </c>
      <c r="AE19" s="35">
        <f>SUM(S19:AD19)</f>
        <v>0</v>
      </c>
    </row>
    <row r="21" spans="3:31" x14ac:dyDescent="0.2">
      <c r="C21" s="24" t="s">
        <v>101</v>
      </c>
    </row>
    <row r="22" spans="3:31" x14ac:dyDescent="0.2">
      <c r="C22" s="30" t="s">
        <v>102</v>
      </c>
      <c r="E22" s="80" t="s">
        <v>103</v>
      </c>
      <c r="F22" s="81"/>
      <c r="G22" s="81"/>
    </row>
    <row r="23" spans="3:31" x14ac:dyDescent="0.2">
      <c r="C23" s="30" t="s">
        <v>106</v>
      </c>
      <c r="G23" s="43"/>
    </row>
    <row r="24" spans="3:31" x14ac:dyDescent="0.2">
      <c r="C24" s="30" t="s">
        <v>104</v>
      </c>
      <c r="G24" s="45"/>
    </row>
    <row r="25" spans="3:31" x14ac:dyDescent="0.2">
      <c r="C25" s="30" t="s">
        <v>105</v>
      </c>
      <c r="G25" s="46">
        <v>5</v>
      </c>
    </row>
    <row r="26" spans="3:31" x14ac:dyDescent="0.2">
      <c r="C26" s="30" t="s">
        <v>145</v>
      </c>
      <c r="E26" s="80" t="s">
        <v>147</v>
      </c>
      <c r="F26" s="81"/>
      <c r="G26" s="81"/>
    </row>
    <row r="28" spans="3:31" outlineLevel="1" x14ac:dyDescent="0.2">
      <c r="C28" s="31" t="s">
        <v>25</v>
      </c>
      <c r="E28" s="35">
        <f>IF(AND(MONTH($G24)=E$2,YEAR($G24)=E$1),$G23,0)</f>
        <v>0</v>
      </c>
      <c r="F28" s="35">
        <f t="shared" ref="F28:P28" si="18">IF(AND(MONTH($G24)=F$2,YEAR($G24)=F$1),$G23,0)</f>
        <v>0</v>
      </c>
      <c r="G28" s="35">
        <f t="shared" si="18"/>
        <v>0</v>
      </c>
      <c r="H28" s="35">
        <f t="shared" si="18"/>
        <v>0</v>
      </c>
      <c r="I28" s="35">
        <f t="shared" si="18"/>
        <v>0</v>
      </c>
      <c r="J28" s="35">
        <f t="shared" si="18"/>
        <v>0</v>
      </c>
      <c r="K28" s="35">
        <f t="shared" si="18"/>
        <v>0</v>
      </c>
      <c r="L28" s="35">
        <f t="shared" si="18"/>
        <v>0</v>
      </c>
      <c r="M28" s="35">
        <f t="shared" si="18"/>
        <v>0</v>
      </c>
      <c r="N28" s="35">
        <f t="shared" si="18"/>
        <v>0</v>
      </c>
      <c r="O28" s="35">
        <f t="shared" si="18"/>
        <v>0</v>
      </c>
      <c r="P28" s="35">
        <f t="shared" si="18"/>
        <v>0</v>
      </c>
      <c r="Q28" s="28">
        <f>SUM(E28:P28)</f>
        <v>0</v>
      </c>
      <c r="S28" s="35">
        <f>IF(AND(MONTH($G24)=S$2,YEAR($G24)=S$1),$G23,0)</f>
        <v>0</v>
      </c>
      <c r="T28" s="35">
        <f t="shared" ref="T28:AD28" si="19">IF(AND(MONTH($G24)=T$2,YEAR($G24)=T$1),$G23,0)</f>
        <v>0</v>
      </c>
      <c r="U28" s="35">
        <f t="shared" si="19"/>
        <v>0</v>
      </c>
      <c r="V28" s="35">
        <f t="shared" si="19"/>
        <v>0</v>
      </c>
      <c r="W28" s="35">
        <f t="shared" si="19"/>
        <v>0</v>
      </c>
      <c r="X28" s="35">
        <f t="shared" si="19"/>
        <v>0</v>
      </c>
      <c r="Y28" s="35">
        <f t="shared" si="19"/>
        <v>0</v>
      </c>
      <c r="Z28" s="35">
        <f t="shared" si="19"/>
        <v>0</v>
      </c>
      <c r="AA28" s="35">
        <f t="shared" si="19"/>
        <v>0</v>
      </c>
      <c r="AB28" s="35">
        <f t="shared" si="19"/>
        <v>0</v>
      </c>
      <c r="AC28" s="35">
        <f t="shared" si="19"/>
        <v>0</v>
      </c>
      <c r="AD28" s="35">
        <f t="shared" si="19"/>
        <v>0</v>
      </c>
      <c r="AE28" s="28">
        <f>SUM(S28:AD28)</f>
        <v>0</v>
      </c>
    </row>
    <row r="29" spans="3:31" outlineLevel="1" x14ac:dyDescent="0.2">
      <c r="C29" s="31" t="s">
        <v>127</v>
      </c>
      <c r="E29" s="35">
        <f>IF(AND(OR(AND(MONTH($G24)&lt;=E$2,YEAR($G24)=E$1),YEAR($G24)&lt;E$1),OR(AND(MONTH(EDATE($G24,$G25*12))&gt;E$2,YEAR(EDATE($G24,$G25*12))=E$1),YEAR(EDATE($G24,$G25*12))&gt;E$1)),$G23/$G25/12,0)</f>
        <v>0</v>
      </c>
      <c r="F29" s="35">
        <f t="shared" ref="F29:P29" si="20">IF(AND(OR(AND(MONTH($G24)&lt;=F$2,YEAR($G24)=F$1),YEAR($G24)&lt;F$1),OR(AND(MONTH(EDATE($G24,$G25*12))&gt;F$2,YEAR(EDATE($G24,$G25*12))=F$1),YEAR(EDATE($G24,$G25*12))&gt;F$1)),$G23/$G25/12,0)</f>
        <v>0</v>
      </c>
      <c r="G29" s="35">
        <f t="shared" si="20"/>
        <v>0</v>
      </c>
      <c r="H29" s="35">
        <f t="shared" si="20"/>
        <v>0</v>
      </c>
      <c r="I29" s="35">
        <f t="shared" si="20"/>
        <v>0</v>
      </c>
      <c r="J29" s="35">
        <f t="shared" si="20"/>
        <v>0</v>
      </c>
      <c r="K29" s="35">
        <f t="shared" si="20"/>
        <v>0</v>
      </c>
      <c r="L29" s="35">
        <f t="shared" si="20"/>
        <v>0</v>
      </c>
      <c r="M29" s="35">
        <f t="shared" si="20"/>
        <v>0</v>
      </c>
      <c r="N29" s="35">
        <f t="shared" si="20"/>
        <v>0</v>
      </c>
      <c r="O29" s="35">
        <f t="shared" si="20"/>
        <v>0</v>
      </c>
      <c r="P29" s="35">
        <f t="shared" si="20"/>
        <v>0</v>
      </c>
      <c r="Q29" s="28">
        <f>SUM(E29:P29)</f>
        <v>0</v>
      </c>
      <c r="S29" s="35">
        <f>IF(AND(OR(AND(MONTH($G24)&lt;=S$2,YEAR($G24)=S$1),YEAR($G24)&lt;S$1),OR(AND(MONTH(EDATE($G24,$G25*12))&gt;S$2,YEAR(EDATE($G24,$G25*12))=S$1),YEAR(EDATE($G24,$G25*12))&gt;S$1)),$G23/$G25/12,0)</f>
        <v>0</v>
      </c>
      <c r="T29" s="35">
        <f t="shared" ref="T29:AD29" si="21">IF(AND(OR(AND(MONTH($G24)&lt;=T$2,YEAR($G24)=T$1),YEAR($G24)&lt;T$1),OR(AND(MONTH(EDATE($G24,$G25*12))&gt;T$2,YEAR(EDATE($G24,$G25*12))=T$1),YEAR(EDATE($G24,$G25*12))&gt;T$1)),$G23/$G25/12,0)</f>
        <v>0</v>
      </c>
      <c r="U29" s="35">
        <f t="shared" si="21"/>
        <v>0</v>
      </c>
      <c r="V29" s="35">
        <f t="shared" si="21"/>
        <v>0</v>
      </c>
      <c r="W29" s="35">
        <f t="shared" si="21"/>
        <v>0</v>
      </c>
      <c r="X29" s="35">
        <f t="shared" si="21"/>
        <v>0</v>
      </c>
      <c r="Y29" s="35">
        <f t="shared" si="21"/>
        <v>0</v>
      </c>
      <c r="Z29" s="35">
        <f t="shared" si="21"/>
        <v>0</v>
      </c>
      <c r="AA29" s="35">
        <f t="shared" si="21"/>
        <v>0</v>
      </c>
      <c r="AB29" s="35">
        <f t="shared" si="21"/>
        <v>0</v>
      </c>
      <c r="AC29" s="35">
        <f t="shared" si="21"/>
        <v>0</v>
      </c>
      <c r="AD29" s="35">
        <f t="shared" si="21"/>
        <v>0</v>
      </c>
      <c r="AE29" s="28">
        <f>SUM(S29:AD29)</f>
        <v>0</v>
      </c>
    </row>
    <row r="30" spans="3:31" outlineLevel="1" x14ac:dyDescent="0.2"/>
    <row r="32" spans="3:31" x14ac:dyDescent="0.2">
      <c r="C32" s="24" t="s">
        <v>109</v>
      </c>
    </row>
    <row r="33" spans="3:31" x14ac:dyDescent="0.2">
      <c r="C33" s="30" t="s">
        <v>102</v>
      </c>
      <c r="E33" s="80" t="s">
        <v>103</v>
      </c>
      <c r="F33" s="81"/>
      <c r="G33" s="81"/>
      <c r="I33" s="32"/>
    </row>
    <row r="34" spans="3:31" x14ac:dyDescent="0.2">
      <c r="C34" s="30" t="s">
        <v>106</v>
      </c>
      <c r="G34" s="43"/>
    </row>
    <row r="35" spans="3:31" x14ac:dyDescent="0.2">
      <c r="C35" s="30" t="s">
        <v>104</v>
      </c>
      <c r="G35" s="45"/>
    </row>
    <row r="36" spans="3:31" x14ac:dyDescent="0.2">
      <c r="C36" s="30" t="s">
        <v>105</v>
      </c>
      <c r="G36" s="46">
        <v>5</v>
      </c>
    </row>
    <row r="37" spans="3:31" x14ac:dyDescent="0.2">
      <c r="C37" s="30" t="s">
        <v>145</v>
      </c>
      <c r="E37" s="80" t="s">
        <v>147</v>
      </c>
      <c r="F37" s="81"/>
      <c r="G37" s="81"/>
    </row>
    <row r="39" spans="3:31" outlineLevel="1" x14ac:dyDescent="0.2">
      <c r="C39" s="31" t="s">
        <v>25</v>
      </c>
      <c r="E39" s="35">
        <f>IF(AND(MONTH($G35)=E$2,YEAR($G35)=E$1),$G34,0)</f>
        <v>0</v>
      </c>
      <c r="F39" s="35">
        <f t="shared" ref="F39:P39" si="22">IF(AND(MONTH($G35)=F$2,YEAR($G35)=F$1),$G34,0)</f>
        <v>0</v>
      </c>
      <c r="G39" s="35">
        <f t="shared" si="22"/>
        <v>0</v>
      </c>
      <c r="H39" s="35">
        <f t="shared" si="22"/>
        <v>0</v>
      </c>
      <c r="I39" s="35">
        <f t="shared" si="22"/>
        <v>0</v>
      </c>
      <c r="J39" s="35">
        <f t="shared" si="22"/>
        <v>0</v>
      </c>
      <c r="K39" s="35">
        <f t="shared" si="22"/>
        <v>0</v>
      </c>
      <c r="L39" s="35">
        <f t="shared" si="22"/>
        <v>0</v>
      </c>
      <c r="M39" s="35">
        <f t="shared" si="22"/>
        <v>0</v>
      </c>
      <c r="N39" s="35">
        <f t="shared" si="22"/>
        <v>0</v>
      </c>
      <c r="O39" s="35">
        <f t="shared" si="22"/>
        <v>0</v>
      </c>
      <c r="P39" s="35">
        <f t="shared" si="22"/>
        <v>0</v>
      </c>
      <c r="Q39" s="28">
        <f>SUM(E39:P39)</f>
        <v>0</v>
      </c>
      <c r="S39" s="35">
        <f>IF(AND(MONTH($G35)=S$2,YEAR($G35)=S$1),$G34,0)</f>
        <v>0</v>
      </c>
      <c r="T39" s="35">
        <f t="shared" ref="T39:AD39" si="23">IF(AND(MONTH($G35)=T$2,YEAR($G35)=T$1),$G34,0)</f>
        <v>0</v>
      </c>
      <c r="U39" s="35">
        <f t="shared" si="23"/>
        <v>0</v>
      </c>
      <c r="V39" s="35">
        <f t="shared" si="23"/>
        <v>0</v>
      </c>
      <c r="W39" s="35">
        <f t="shared" si="23"/>
        <v>0</v>
      </c>
      <c r="X39" s="35">
        <f t="shared" si="23"/>
        <v>0</v>
      </c>
      <c r="Y39" s="35">
        <f t="shared" si="23"/>
        <v>0</v>
      </c>
      <c r="Z39" s="35">
        <f t="shared" si="23"/>
        <v>0</v>
      </c>
      <c r="AA39" s="35">
        <f t="shared" si="23"/>
        <v>0</v>
      </c>
      <c r="AB39" s="35">
        <f t="shared" si="23"/>
        <v>0</v>
      </c>
      <c r="AC39" s="35">
        <f t="shared" si="23"/>
        <v>0</v>
      </c>
      <c r="AD39" s="35">
        <f t="shared" si="23"/>
        <v>0</v>
      </c>
      <c r="AE39" s="28">
        <f>SUM(S39:AD39)</f>
        <v>0</v>
      </c>
    </row>
    <row r="40" spans="3:31" outlineLevel="1" x14ac:dyDescent="0.2">
      <c r="C40" s="31" t="s">
        <v>127</v>
      </c>
      <c r="E40" s="35">
        <f>IF(AND(OR(AND(MONTH($G35)&lt;=E$2,YEAR($G35)=E$1),YEAR($G35)&lt;E$1),OR(AND(MONTH(EDATE($G35,$G36*12))&gt;E$2,YEAR(EDATE($G35,$G36*12))=E$1),YEAR(EDATE($G35,$G36*12))&gt;E$1)),$G34/$G36/12,0)</f>
        <v>0</v>
      </c>
      <c r="F40" s="35">
        <f t="shared" ref="F40:P40" si="24">IF(AND(OR(AND(MONTH($G35)&lt;=F$2,YEAR($G35)=F$1),YEAR($G35)&lt;F$1),OR(AND(MONTH(EDATE($G35,$G36*12))&gt;F$2,YEAR(EDATE($G35,$G36*12))=F$1),YEAR(EDATE($G35,$G36*12))&gt;F$1)),$G34/$G36/12,0)</f>
        <v>0</v>
      </c>
      <c r="G40" s="35">
        <f t="shared" si="24"/>
        <v>0</v>
      </c>
      <c r="H40" s="35">
        <f t="shared" si="24"/>
        <v>0</v>
      </c>
      <c r="I40" s="35">
        <f t="shared" si="24"/>
        <v>0</v>
      </c>
      <c r="J40" s="35">
        <f t="shared" si="24"/>
        <v>0</v>
      </c>
      <c r="K40" s="35">
        <f t="shared" si="24"/>
        <v>0</v>
      </c>
      <c r="L40" s="35">
        <f t="shared" si="24"/>
        <v>0</v>
      </c>
      <c r="M40" s="35">
        <f t="shared" si="24"/>
        <v>0</v>
      </c>
      <c r="N40" s="35">
        <f t="shared" si="24"/>
        <v>0</v>
      </c>
      <c r="O40" s="35">
        <f t="shared" si="24"/>
        <v>0</v>
      </c>
      <c r="P40" s="35">
        <f t="shared" si="24"/>
        <v>0</v>
      </c>
      <c r="Q40" s="28">
        <f>SUM(E40:P40)</f>
        <v>0</v>
      </c>
      <c r="S40" s="35">
        <f>IF(AND(OR(AND(MONTH($G35)&lt;=S$2,YEAR($G35)=S$1),YEAR($G35)&lt;S$1),OR(AND(MONTH(EDATE($G35,$G36*12))&gt;S$2,YEAR(EDATE($G35,$G36*12))=S$1),YEAR(EDATE($G35,$G36*12))&gt;S$1)),$G34/$G36/12,0)</f>
        <v>0</v>
      </c>
      <c r="T40" s="35">
        <f t="shared" ref="T40:AD40" si="25">IF(AND(OR(AND(MONTH($G35)&lt;=T$2,YEAR($G35)=T$1),YEAR($G35)&lt;T$1),OR(AND(MONTH(EDATE($G35,$G36*12))&gt;T$2,YEAR(EDATE($G35,$G36*12))=T$1),YEAR(EDATE($G35,$G36*12))&gt;T$1)),$G34/$G36/12,0)</f>
        <v>0</v>
      </c>
      <c r="U40" s="35">
        <f t="shared" si="25"/>
        <v>0</v>
      </c>
      <c r="V40" s="35">
        <f t="shared" si="25"/>
        <v>0</v>
      </c>
      <c r="W40" s="35">
        <f t="shared" si="25"/>
        <v>0</v>
      </c>
      <c r="X40" s="35">
        <f t="shared" si="25"/>
        <v>0</v>
      </c>
      <c r="Y40" s="35">
        <f t="shared" si="25"/>
        <v>0</v>
      </c>
      <c r="Z40" s="35">
        <f t="shared" si="25"/>
        <v>0</v>
      </c>
      <c r="AA40" s="35">
        <f t="shared" si="25"/>
        <v>0</v>
      </c>
      <c r="AB40" s="35">
        <f t="shared" si="25"/>
        <v>0</v>
      </c>
      <c r="AC40" s="35">
        <f t="shared" si="25"/>
        <v>0</v>
      </c>
      <c r="AD40" s="35">
        <f t="shared" si="25"/>
        <v>0</v>
      </c>
      <c r="AE40" s="28">
        <f>SUM(S40:AD40)</f>
        <v>0</v>
      </c>
    </row>
    <row r="41" spans="3:31" outlineLevel="1" x14ac:dyDescent="0.2"/>
    <row r="43" spans="3:31" x14ac:dyDescent="0.2">
      <c r="C43" s="24" t="s">
        <v>110</v>
      </c>
    </row>
    <row r="44" spans="3:31" x14ac:dyDescent="0.2">
      <c r="C44" s="30" t="s">
        <v>102</v>
      </c>
      <c r="E44" s="80" t="s">
        <v>103</v>
      </c>
      <c r="F44" s="81"/>
      <c r="G44" s="81"/>
    </row>
    <row r="45" spans="3:31" x14ac:dyDescent="0.2">
      <c r="C45" s="30" t="s">
        <v>106</v>
      </c>
      <c r="G45" s="43"/>
    </row>
    <row r="46" spans="3:31" x14ac:dyDescent="0.2">
      <c r="C46" s="30" t="s">
        <v>104</v>
      </c>
      <c r="G46" s="45"/>
    </row>
    <row r="47" spans="3:31" x14ac:dyDescent="0.2">
      <c r="C47" s="30" t="s">
        <v>105</v>
      </c>
      <c r="G47" s="46">
        <v>5</v>
      </c>
    </row>
    <row r="48" spans="3:31" x14ac:dyDescent="0.2">
      <c r="C48" s="30" t="s">
        <v>145</v>
      </c>
      <c r="E48" s="80" t="s">
        <v>147</v>
      </c>
      <c r="F48" s="81"/>
      <c r="G48" s="81"/>
    </row>
    <row r="50" spans="3:31" outlineLevel="1" x14ac:dyDescent="0.2">
      <c r="C50" s="31" t="s">
        <v>25</v>
      </c>
      <c r="E50" s="35">
        <f>IF(AND(MONTH($G46)=E$2,YEAR($G46)=E$1),$G45,0)</f>
        <v>0</v>
      </c>
      <c r="F50" s="35">
        <f t="shared" ref="F50:P50" si="26">IF(AND(MONTH($G46)=F$2,YEAR($G46)=F$1),$G45,0)</f>
        <v>0</v>
      </c>
      <c r="G50" s="35">
        <f t="shared" si="26"/>
        <v>0</v>
      </c>
      <c r="H50" s="35">
        <f t="shared" si="26"/>
        <v>0</v>
      </c>
      <c r="I50" s="35">
        <f t="shared" si="26"/>
        <v>0</v>
      </c>
      <c r="J50" s="35">
        <f t="shared" si="26"/>
        <v>0</v>
      </c>
      <c r="K50" s="35">
        <f t="shared" si="26"/>
        <v>0</v>
      </c>
      <c r="L50" s="35">
        <f t="shared" si="26"/>
        <v>0</v>
      </c>
      <c r="M50" s="35">
        <f t="shared" si="26"/>
        <v>0</v>
      </c>
      <c r="N50" s="35">
        <f t="shared" si="26"/>
        <v>0</v>
      </c>
      <c r="O50" s="35">
        <f t="shared" si="26"/>
        <v>0</v>
      </c>
      <c r="P50" s="35">
        <f t="shared" si="26"/>
        <v>0</v>
      </c>
      <c r="Q50" s="28">
        <f>SUM(E50:P50)</f>
        <v>0</v>
      </c>
      <c r="S50" s="35">
        <f>IF(AND(MONTH($G46)=S$2,YEAR($G46)=S$1),$G45,0)</f>
        <v>0</v>
      </c>
      <c r="T50" s="35">
        <f t="shared" ref="T50:AD50" si="27">IF(AND(MONTH($G46)=T$2,YEAR($G46)=T$1),$G45,0)</f>
        <v>0</v>
      </c>
      <c r="U50" s="35">
        <f t="shared" si="27"/>
        <v>0</v>
      </c>
      <c r="V50" s="35">
        <f t="shared" si="27"/>
        <v>0</v>
      </c>
      <c r="W50" s="35">
        <f t="shared" si="27"/>
        <v>0</v>
      </c>
      <c r="X50" s="35">
        <f t="shared" si="27"/>
        <v>0</v>
      </c>
      <c r="Y50" s="35">
        <f t="shared" si="27"/>
        <v>0</v>
      </c>
      <c r="Z50" s="35">
        <f t="shared" si="27"/>
        <v>0</v>
      </c>
      <c r="AA50" s="35">
        <f t="shared" si="27"/>
        <v>0</v>
      </c>
      <c r="AB50" s="35">
        <f t="shared" si="27"/>
        <v>0</v>
      </c>
      <c r="AC50" s="35">
        <f t="shared" si="27"/>
        <v>0</v>
      </c>
      <c r="AD50" s="35">
        <f t="shared" si="27"/>
        <v>0</v>
      </c>
      <c r="AE50" s="28">
        <f>SUM(S50:AD50)</f>
        <v>0</v>
      </c>
    </row>
    <row r="51" spans="3:31" outlineLevel="1" x14ac:dyDescent="0.2">
      <c r="C51" s="31" t="s">
        <v>127</v>
      </c>
      <c r="E51" s="35">
        <f>IF(AND(OR(AND(MONTH($G46)&lt;=E$2,YEAR($G46)=E$1),YEAR($G46)&lt;E$1),OR(AND(MONTH(EDATE($G46,$G47*12))&gt;E$2,YEAR(EDATE($G46,$G47*12))=E$1),YEAR(EDATE($G46,$G47*12))&gt;E$1)),$G45/$G47/12,0)</f>
        <v>0</v>
      </c>
      <c r="F51" s="35">
        <f t="shared" ref="F51:P51" si="28">IF(AND(OR(AND(MONTH($G46)&lt;=F$2,YEAR($G46)=F$1),YEAR($G46)&lt;F$1),OR(AND(MONTH(EDATE($G46,$G47*12))&gt;F$2,YEAR(EDATE($G46,$G47*12))=F$1),YEAR(EDATE($G46,$G47*12))&gt;F$1)),$G45/$G47/12,0)</f>
        <v>0</v>
      </c>
      <c r="G51" s="35">
        <f t="shared" si="28"/>
        <v>0</v>
      </c>
      <c r="H51" s="35">
        <f t="shared" si="28"/>
        <v>0</v>
      </c>
      <c r="I51" s="35">
        <f t="shared" si="28"/>
        <v>0</v>
      </c>
      <c r="J51" s="35">
        <f t="shared" si="28"/>
        <v>0</v>
      </c>
      <c r="K51" s="35">
        <f t="shared" si="28"/>
        <v>0</v>
      </c>
      <c r="L51" s="35">
        <f t="shared" si="28"/>
        <v>0</v>
      </c>
      <c r="M51" s="35">
        <f t="shared" si="28"/>
        <v>0</v>
      </c>
      <c r="N51" s="35">
        <f t="shared" si="28"/>
        <v>0</v>
      </c>
      <c r="O51" s="35">
        <f t="shared" si="28"/>
        <v>0</v>
      </c>
      <c r="P51" s="35">
        <f t="shared" si="28"/>
        <v>0</v>
      </c>
      <c r="Q51" s="28">
        <f>SUM(E51:P51)</f>
        <v>0</v>
      </c>
      <c r="S51" s="35">
        <f>IF(AND(OR(AND(MONTH($G46)&lt;=S$2,YEAR($G46)=S$1),YEAR($G46)&lt;S$1),OR(AND(MONTH(EDATE($G46,$G47*12))&gt;S$2,YEAR(EDATE($G46,$G47*12))=S$1),YEAR(EDATE($G46,$G47*12))&gt;S$1)),$G45/$G47/12,0)</f>
        <v>0</v>
      </c>
      <c r="T51" s="35">
        <f t="shared" ref="T51:AD51" si="29">IF(AND(OR(AND(MONTH($G46)&lt;=T$2,YEAR($G46)=T$1),YEAR($G46)&lt;T$1),OR(AND(MONTH(EDATE($G46,$G47*12))&gt;T$2,YEAR(EDATE($G46,$G47*12))=T$1),YEAR(EDATE($G46,$G47*12))&gt;T$1)),$G45/$G47/12,0)</f>
        <v>0</v>
      </c>
      <c r="U51" s="35">
        <f t="shared" si="29"/>
        <v>0</v>
      </c>
      <c r="V51" s="35">
        <f t="shared" si="29"/>
        <v>0</v>
      </c>
      <c r="W51" s="35">
        <f t="shared" si="29"/>
        <v>0</v>
      </c>
      <c r="X51" s="35">
        <f t="shared" si="29"/>
        <v>0</v>
      </c>
      <c r="Y51" s="35">
        <f t="shared" si="29"/>
        <v>0</v>
      </c>
      <c r="Z51" s="35">
        <f t="shared" si="29"/>
        <v>0</v>
      </c>
      <c r="AA51" s="35">
        <f t="shared" si="29"/>
        <v>0</v>
      </c>
      <c r="AB51" s="35">
        <f t="shared" si="29"/>
        <v>0</v>
      </c>
      <c r="AC51" s="35">
        <f t="shared" si="29"/>
        <v>0</v>
      </c>
      <c r="AD51" s="35">
        <f t="shared" si="29"/>
        <v>0</v>
      </c>
      <c r="AE51" s="28">
        <f>SUM(S51:AD51)</f>
        <v>0</v>
      </c>
    </row>
    <row r="52" spans="3:31" outlineLevel="1" x14ac:dyDescent="0.2"/>
    <row r="54" spans="3:31" x14ac:dyDescent="0.2">
      <c r="C54" s="24" t="s">
        <v>111</v>
      </c>
    </row>
    <row r="55" spans="3:31" x14ac:dyDescent="0.2">
      <c r="C55" s="30" t="s">
        <v>102</v>
      </c>
      <c r="E55" s="80" t="s">
        <v>103</v>
      </c>
      <c r="F55" s="81"/>
      <c r="G55" s="81"/>
    </row>
    <row r="56" spans="3:31" x14ac:dyDescent="0.2">
      <c r="C56" s="30" t="s">
        <v>106</v>
      </c>
      <c r="G56" s="43"/>
    </row>
    <row r="57" spans="3:31" x14ac:dyDescent="0.2">
      <c r="C57" s="30" t="s">
        <v>104</v>
      </c>
      <c r="G57" s="45"/>
    </row>
    <row r="58" spans="3:31" x14ac:dyDescent="0.2">
      <c r="C58" s="30" t="s">
        <v>105</v>
      </c>
      <c r="G58" s="46">
        <v>5</v>
      </c>
    </row>
    <row r="59" spans="3:31" x14ac:dyDescent="0.2">
      <c r="C59" s="30" t="s">
        <v>145</v>
      </c>
      <c r="E59" s="80" t="s">
        <v>147</v>
      </c>
      <c r="F59" s="81"/>
      <c r="G59" s="81"/>
    </row>
    <row r="61" spans="3:31" outlineLevel="1" x14ac:dyDescent="0.2">
      <c r="C61" s="31" t="s">
        <v>25</v>
      </c>
      <c r="E61" s="35">
        <f>IF(AND(MONTH($G57)=E$2,YEAR($G57)=E$1),$G56,0)</f>
        <v>0</v>
      </c>
      <c r="F61" s="35">
        <f t="shared" ref="F61:P61" si="30">IF(AND(MONTH($G57)=F$2,YEAR($G57)=F$1),$G56,0)</f>
        <v>0</v>
      </c>
      <c r="G61" s="35">
        <f t="shared" si="30"/>
        <v>0</v>
      </c>
      <c r="H61" s="35">
        <f t="shared" si="30"/>
        <v>0</v>
      </c>
      <c r="I61" s="35">
        <f t="shared" si="30"/>
        <v>0</v>
      </c>
      <c r="J61" s="35">
        <f t="shared" si="30"/>
        <v>0</v>
      </c>
      <c r="K61" s="35">
        <f t="shared" si="30"/>
        <v>0</v>
      </c>
      <c r="L61" s="35">
        <f t="shared" si="30"/>
        <v>0</v>
      </c>
      <c r="M61" s="35">
        <f t="shared" si="30"/>
        <v>0</v>
      </c>
      <c r="N61" s="35">
        <f t="shared" si="30"/>
        <v>0</v>
      </c>
      <c r="O61" s="35">
        <f t="shared" si="30"/>
        <v>0</v>
      </c>
      <c r="P61" s="35">
        <f t="shared" si="30"/>
        <v>0</v>
      </c>
      <c r="Q61" s="28">
        <f>SUM(E61:P61)</f>
        <v>0</v>
      </c>
      <c r="S61" s="35">
        <f>IF(AND(MONTH($G57)=S$2,YEAR($G57)=S$1),$G56,0)</f>
        <v>0</v>
      </c>
      <c r="T61" s="35">
        <f t="shared" ref="T61:AD61" si="31">IF(AND(MONTH($G57)=T$2,YEAR($G57)=T$1),$G56,0)</f>
        <v>0</v>
      </c>
      <c r="U61" s="35">
        <f t="shared" si="31"/>
        <v>0</v>
      </c>
      <c r="V61" s="35">
        <f t="shared" si="31"/>
        <v>0</v>
      </c>
      <c r="W61" s="35">
        <f t="shared" si="31"/>
        <v>0</v>
      </c>
      <c r="X61" s="35">
        <f t="shared" si="31"/>
        <v>0</v>
      </c>
      <c r="Y61" s="35">
        <f t="shared" si="31"/>
        <v>0</v>
      </c>
      <c r="Z61" s="35">
        <f t="shared" si="31"/>
        <v>0</v>
      </c>
      <c r="AA61" s="35">
        <f t="shared" si="31"/>
        <v>0</v>
      </c>
      <c r="AB61" s="35">
        <f t="shared" si="31"/>
        <v>0</v>
      </c>
      <c r="AC61" s="35">
        <f t="shared" si="31"/>
        <v>0</v>
      </c>
      <c r="AD61" s="35">
        <f t="shared" si="31"/>
        <v>0</v>
      </c>
      <c r="AE61" s="28">
        <f>SUM(S61:AD61)</f>
        <v>0</v>
      </c>
    </row>
    <row r="62" spans="3:31" outlineLevel="1" x14ac:dyDescent="0.2">
      <c r="C62" s="31" t="s">
        <v>127</v>
      </c>
      <c r="E62" s="35">
        <f>IF(AND(OR(AND(MONTH($G57)&lt;=E$2,YEAR($G57)=E$1),YEAR($G57)&lt;E$1),OR(AND(MONTH(EDATE($G57,$G58*12))&gt;E$2,YEAR(EDATE($G57,$G58*12))=E$1),YEAR(EDATE($G57,$G58*12))&gt;E$1)),$G56/$G58/12,0)</f>
        <v>0</v>
      </c>
      <c r="F62" s="35">
        <f t="shared" ref="F62:P62" si="32">IF(AND(OR(AND(MONTH($G57)&lt;=F$2,YEAR($G57)=F$1),YEAR($G57)&lt;F$1),OR(AND(MONTH(EDATE($G57,$G58*12))&gt;F$2,YEAR(EDATE($G57,$G58*12))=F$1),YEAR(EDATE($G57,$G58*12))&gt;F$1)),$G56/$G58/12,0)</f>
        <v>0</v>
      </c>
      <c r="G62" s="35">
        <f t="shared" si="32"/>
        <v>0</v>
      </c>
      <c r="H62" s="35">
        <f t="shared" si="32"/>
        <v>0</v>
      </c>
      <c r="I62" s="35">
        <f t="shared" si="32"/>
        <v>0</v>
      </c>
      <c r="J62" s="35">
        <f t="shared" si="32"/>
        <v>0</v>
      </c>
      <c r="K62" s="35">
        <f t="shared" si="32"/>
        <v>0</v>
      </c>
      <c r="L62" s="35">
        <f t="shared" si="32"/>
        <v>0</v>
      </c>
      <c r="M62" s="35">
        <f t="shared" si="32"/>
        <v>0</v>
      </c>
      <c r="N62" s="35">
        <f t="shared" si="32"/>
        <v>0</v>
      </c>
      <c r="O62" s="35">
        <f t="shared" si="32"/>
        <v>0</v>
      </c>
      <c r="P62" s="35">
        <f t="shared" si="32"/>
        <v>0</v>
      </c>
      <c r="Q62" s="28">
        <f>SUM(E62:P62)</f>
        <v>0</v>
      </c>
      <c r="S62" s="35">
        <f>IF(AND(OR(AND(MONTH($G57)&lt;=S$2,YEAR($G57)=S$1),YEAR($G57)&lt;S$1),OR(AND(MONTH(EDATE($G57,$G58*12))&gt;S$2,YEAR(EDATE($G57,$G58*12))=S$1),YEAR(EDATE($G57,$G58*12))&gt;S$1)),$G56/$G58/12,0)</f>
        <v>0</v>
      </c>
      <c r="T62" s="35">
        <f t="shared" ref="T62:AD62" si="33">IF(AND(OR(AND(MONTH($G57)&lt;=T$2,YEAR($G57)=T$1),YEAR($G57)&lt;T$1),OR(AND(MONTH(EDATE($G57,$G58*12))&gt;T$2,YEAR(EDATE($G57,$G58*12))=T$1),YEAR(EDATE($G57,$G58*12))&gt;T$1)),$G56/$G58/12,0)</f>
        <v>0</v>
      </c>
      <c r="U62" s="35">
        <f t="shared" si="33"/>
        <v>0</v>
      </c>
      <c r="V62" s="35">
        <f t="shared" si="33"/>
        <v>0</v>
      </c>
      <c r="W62" s="35">
        <f t="shared" si="33"/>
        <v>0</v>
      </c>
      <c r="X62" s="35">
        <f t="shared" si="33"/>
        <v>0</v>
      </c>
      <c r="Y62" s="35">
        <f t="shared" si="33"/>
        <v>0</v>
      </c>
      <c r="Z62" s="35">
        <f t="shared" si="33"/>
        <v>0</v>
      </c>
      <c r="AA62" s="35">
        <f t="shared" si="33"/>
        <v>0</v>
      </c>
      <c r="AB62" s="35">
        <f t="shared" si="33"/>
        <v>0</v>
      </c>
      <c r="AC62" s="35">
        <f t="shared" si="33"/>
        <v>0</v>
      </c>
      <c r="AD62" s="35">
        <f t="shared" si="33"/>
        <v>0</v>
      </c>
      <c r="AE62" s="28">
        <f>SUM(S62:AD62)</f>
        <v>0</v>
      </c>
    </row>
    <row r="63" spans="3:31" outlineLevel="1" x14ac:dyDescent="0.2"/>
    <row r="65" spans="3:31" x14ac:dyDescent="0.2">
      <c r="C65" s="24" t="s">
        <v>112</v>
      </c>
    </row>
    <row r="66" spans="3:31" x14ac:dyDescent="0.2">
      <c r="C66" s="30" t="s">
        <v>102</v>
      </c>
      <c r="E66" s="80" t="s">
        <v>103</v>
      </c>
      <c r="F66" s="81"/>
      <c r="G66" s="81"/>
    </row>
    <row r="67" spans="3:31" x14ac:dyDescent="0.2">
      <c r="C67" s="30" t="s">
        <v>106</v>
      </c>
      <c r="G67" s="43"/>
    </row>
    <row r="68" spans="3:31" x14ac:dyDescent="0.2">
      <c r="C68" s="30" t="s">
        <v>104</v>
      </c>
      <c r="G68" s="45"/>
    </row>
    <row r="69" spans="3:31" x14ac:dyDescent="0.2">
      <c r="C69" s="30" t="s">
        <v>105</v>
      </c>
      <c r="G69" s="46">
        <v>5</v>
      </c>
    </row>
    <row r="70" spans="3:31" x14ac:dyDescent="0.2">
      <c r="C70" s="30" t="s">
        <v>145</v>
      </c>
      <c r="E70" s="80" t="s">
        <v>147</v>
      </c>
      <c r="F70" s="81"/>
      <c r="G70" s="81"/>
    </row>
    <row r="72" spans="3:31" outlineLevel="1" x14ac:dyDescent="0.2">
      <c r="C72" s="31" t="s">
        <v>25</v>
      </c>
      <c r="E72" s="35">
        <f>IF(AND(MONTH($G68)=E$2,YEAR($G68)=E$1),$G67,0)</f>
        <v>0</v>
      </c>
      <c r="F72" s="35">
        <f t="shared" ref="F72:P72" si="34">IF(AND(MONTH($G68)=F$2,YEAR($G68)=F$1),$G67,0)</f>
        <v>0</v>
      </c>
      <c r="G72" s="35">
        <f t="shared" si="34"/>
        <v>0</v>
      </c>
      <c r="H72" s="35">
        <f t="shared" si="34"/>
        <v>0</v>
      </c>
      <c r="I72" s="35">
        <f t="shared" si="34"/>
        <v>0</v>
      </c>
      <c r="J72" s="35">
        <f t="shared" si="34"/>
        <v>0</v>
      </c>
      <c r="K72" s="35">
        <f t="shared" si="34"/>
        <v>0</v>
      </c>
      <c r="L72" s="35">
        <f t="shared" si="34"/>
        <v>0</v>
      </c>
      <c r="M72" s="35">
        <f t="shared" si="34"/>
        <v>0</v>
      </c>
      <c r="N72" s="35">
        <f t="shared" si="34"/>
        <v>0</v>
      </c>
      <c r="O72" s="35">
        <f t="shared" si="34"/>
        <v>0</v>
      </c>
      <c r="P72" s="35">
        <f t="shared" si="34"/>
        <v>0</v>
      </c>
      <c r="Q72" s="28">
        <f>SUM(E72:P72)</f>
        <v>0</v>
      </c>
      <c r="S72" s="35">
        <f>IF(AND(MONTH($G68)=S$2,YEAR($G68)=S$1),$G67,0)</f>
        <v>0</v>
      </c>
      <c r="T72" s="35">
        <f t="shared" ref="T72:AD72" si="35">IF(AND(MONTH($G68)=T$2,YEAR($G68)=T$1),$G67,0)</f>
        <v>0</v>
      </c>
      <c r="U72" s="35">
        <f t="shared" si="35"/>
        <v>0</v>
      </c>
      <c r="V72" s="35">
        <f t="shared" si="35"/>
        <v>0</v>
      </c>
      <c r="W72" s="35">
        <f t="shared" si="35"/>
        <v>0</v>
      </c>
      <c r="X72" s="35">
        <f t="shared" si="35"/>
        <v>0</v>
      </c>
      <c r="Y72" s="35">
        <f t="shared" si="35"/>
        <v>0</v>
      </c>
      <c r="Z72" s="35">
        <f t="shared" si="35"/>
        <v>0</v>
      </c>
      <c r="AA72" s="35">
        <f t="shared" si="35"/>
        <v>0</v>
      </c>
      <c r="AB72" s="35">
        <f t="shared" si="35"/>
        <v>0</v>
      </c>
      <c r="AC72" s="35">
        <f t="shared" si="35"/>
        <v>0</v>
      </c>
      <c r="AD72" s="35">
        <f t="shared" si="35"/>
        <v>0</v>
      </c>
      <c r="AE72" s="28">
        <f>SUM(S72:AD72)</f>
        <v>0</v>
      </c>
    </row>
    <row r="73" spans="3:31" outlineLevel="1" x14ac:dyDescent="0.2">
      <c r="C73" s="31" t="s">
        <v>127</v>
      </c>
      <c r="E73" s="35">
        <f>IF(AND(OR(AND(MONTH($G68)&lt;=E$2,YEAR($G68)=E$1),YEAR($G68)&lt;E$1),OR(AND(MONTH(EDATE($G68,$G69*12))&gt;E$2,YEAR(EDATE($G68,$G69*12))=E$1),YEAR(EDATE($G68,$G69*12))&gt;E$1)),$G67/$G69/12,0)</f>
        <v>0</v>
      </c>
      <c r="F73" s="35">
        <f t="shared" ref="F73:P73" si="36">IF(AND(OR(AND(MONTH($G68)&lt;=F$2,YEAR($G68)=F$1),YEAR($G68)&lt;F$1),OR(AND(MONTH(EDATE($G68,$G69*12))&gt;F$2,YEAR(EDATE($G68,$G69*12))=F$1),YEAR(EDATE($G68,$G69*12))&gt;F$1)),$G67/$G69/12,0)</f>
        <v>0</v>
      </c>
      <c r="G73" s="35">
        <f t="shared" si="36"/>
        <v>0</v>
      </c>
      <c r="H73" s="35">
        <f t="shared" si="36"/>
        <v>0</v>
      </c>
      <c r="I73" s="35">
        <f t="shared" si="36"/>
        <v>0</v>
      </c>
      <c r="J73" s="35">
        <f t="shared" si="36"/>
        <v>0</v>
      </c>
      <c r="K73" s="35">
        <f t="shared" si="36"/>
        <v>0</v>
      </c>
      <c r="L73" s="35">
        <f t="shared" si="36"/>
        <v>0</v>
      </c>
      <c r="M73" s="35">
        <f t="shared" si="36"/>
        <v>0</v>
      </c>
      <c r="N73" s="35">
        <f t="shared" si="36"/>
        <v>0</v>
      </c>
      <c r="O73" s="35">
        <f t="shared" si="36"/>
        <v>0</v>
      </c>
      <c r="P73" s="35">
        <f t="shared" si="36"/>
        <v>0</v>
      </c>
      <c r="Q73" s="28">
        <f>SUM(E73:P73)</f>
        <v>0</v>
      </c>
      <c r="S73" s="35">
        <f>IF(AND(OR(AND(MONTH($G68)&lt;=S$2,YEAR($G68)=S$1),YEAR($G68)&lt;S$1),OR(AND(MONTH(EDATE($G68,$G69*12))&gt;S$2,YEAR(EDATE($G68,$G69*12))=S$1),YEAR(EDATE($G68,$G69*12))&gt;S$1)),$G67/$G69/12,0)</f>
        <v>0</v>
      </c>
      <c r="T73" s="35">
        <f t="shared" ref="T73:AD73" si="37">IF(AND(OR(AND(MONTH($G68)&lt;=T$2,YEAR($G68)=T$1),YEAR($G68)&lt;T$1),OR(AND(MONTH(EDATE($G68,$G69*12))&gt;T$2,YEAR(EDATE($G68,$G69*12))=T$1),YEAR(EDATE($G68,$G69*12))&gt;T$1)),$G67/$G69/12,0)</f>
        <v>0</v>
      </c>
      <c r="U73" s="35">
        <f t="shared" si="37"/>
        <v>0</v>
      </c>
      <c r="V73" s="35">
        <f t="shared" si="37"/>
        <v>0</v>
      </c>
      <c r="W73" s="35">
        <f t="shared" si="37"/>
        <v>0</v>
      </c>
      <c r="X73" s="35">
        <f t="shared" si="37"/>
        <v>0</v>
      </c>
      <c r="Y73" s="35">
        <f t="shared" si="37"/>
        <v>0</v>
      </c>
      <c r="Z73" s="35">
        <f t="shared" si="37"/>
        <v>0</v>
      </c>
      <c r="AA73" s="35">
        <f t="shared" si="37"/>
        <v>0</v>
      </c>
      <c r="AB73" s="35">
        <f t="shared" si="37"/>
        <v>0</v>
      </c>
      <c r="AC73" s="35">
        <f t="shared" si="37"/>
        <v>0</v>
      </c>
      <c r="AD73" s="35">
        <f t="shared" si="37"/>
        <v>0</v>
      </c>
      <c r="AE73" s="28">
        <f>SUM(S73:AD73)</f>
        <v>0</v>
      </c>
    </row>
    <row r="74" spans="3:31" outlineLevel="1" x14ac:dyDescent="0.2"/>
  </sheetData>
  <mergeCells count="13">
    <mergeCell ref="E70:G70"/>
    <mergeCell ref="E55:G55"/>
    <mergeCell ref="E66:G66"/>
    <mergeCell ref="E26:G26"/>
    <mergeCell ref="E37:G37"/>
    <mergeCell ref="E48:G48"/>
    <mergeCell ref="E59:G59"/>
    <mergeCell ref="E44:G44"/>
    <mergeCell ref="C9:C10"/>
    <mergeCell ref="E9:Q9"/>
    <mergeCell ref="S9:AE9"/>
    <mergeCell ref="E22:G22"/>
    <mergeCell ref="E33:G33"/>
  </mergeCells>
  <dataValidations disablePrompts="1" count="1">
    <dataValidation type="list" allowBlank="1" showInputMessage="1" showErrorMessage="1" sqref="E48:G48 E59:G59 E70:G70 E26:G26">
      <formula1>$C$175:$C$176</formula1>
    </dataValidation>
  </dataValidation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Stammdaten!$C$174:$C$175</xm:f>
          </x14:formula1>
          <xm:sqref>E37:G37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BS78"/>
  <sheetViews>
    <sheetView showGridLines="0" showRowColHeaders="0" workbookViewId="0">
      <pane xSplit="3" ySplit="17" topLeftCell="D18" activePane="bottomRight" state="frozen"/>
      <selection pane="topRight" activeCell="D1" sqref="D1"/>
      <selection pane="bottomLeft" activeCell="A16" sqref="A16"/>
      <selection pane="bottomRight" activeCell="C11" sqref="C11"/>
    </sheetView>
  </sheetViews>
  <sheetFormatPr baseColWidth="10" defaultRowHeight="12.75" outlineLevelRow="1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1" spans="2:71" hidden="1" x14ac:dyDescent="0.2">
      <c r="E1" s="73">
        <f>LEFT(E9,4)*1</f>
        <v>2019</v>
      </c>
      <c r="F1">
        <f>IF(E2&gt;F2,E1+1,E1)</f>
        <v>2019</v>
      </c>
      <c r="G1">
        <f t="shared" ref="G1:M1" si="0">IF(F2&gt;G2,F1+1,F1)</f>
        <v>2019</v>
      </c>
      <c r="H1">
        <f t="shared" si="0"/>
        <v>2019</v>
      </c>
      <c r="I1">
        <f t="shared" si="0"/>
        <v>2019</v>
      </c>
      <c r="J1">
        <f t="shared" si="0"/>
        <v>2019</v>
      </c>
      <c r="K1">
        <f t="shared" si="0"/>
        <v>2019</v>
      </c>
      <c r="L1">
        <f t="shared" si="0"/>
        <v>2019</v>
      </c>
      <c r="M1">
        <f t="shared" si="0"/>
        <v>2019</v>
      </c>
      <c r="N1">
        <f>IF(M2&gt;N2,M1+1,M1)</f>
        <v>2019</v>
      </c>
      <c r="O1">
        <f>IF(N2&gt;O2,N1+1,N1)</f>
        <v>2019</v>
      </c>
      <c r="P1">
        <f t="shared" ref="P1" si="1">IF(O2&gt;P2,O1+1,O1)</f>
        <v>2019</v>
      </c>
      <c r="S1" s="32">
        <f>E1+1</f>
        <v>2020</v>
      </c>
      <c r="T1" s="32">
        <f t="shared" ref="T1:AD1" si="2">F1+1</f>
        <v>2020</v>
      </c>
      <c r="U1" s="32">
        <f t="shared" si="2"/>
        <v>2020</v>
      </c>
      <c r="V1" s="32">
        <f t="shared" si="2"/>
        <v>2020</v>
      </c>
      <c r="W1" s="32">
        <f t="shared" si="2"/>
        <v>2020</v>
      </c>
      <c r="X1" s="32">
        <f t="shared" si="2"/>
        <v>2020</v>
      </c>
      <c r="Y1" s="32">
        <f t="shared" si="2"/>
        <v>2020</v>
      </c>
      <c r="Z1" s="32">
        <f t="shared" si="2"/>
        <v>2020</v>
      </c>
      <c r="AA1" s="32">
        <f t="shared" si="2"/>
        <v>2020</v>
      </c>
      <c r="AB1" s="32">
        <f t="shared" si="2"/>
        <v>2020</v>
      </c>
      <c r="AC1" s="32">
        <f t="shared" si="2"/>
        <v>2020</v>
      </c>
      <c r="AD1" s="32">
        <f t="shared" si="2"/>
        <v>2020</v>
      </c>
    </row>
    <row r="2" spans="2:71" hidden="1" x14ac:dyDescent="0.2">
      <c r="E2" s="74">
        <f>Stammdaten!E11</f>
        <v>1</v>
      </c>
      <c r="F2" s="7">
        <f>MOD(E2,12)+1</f>
        <v>2</v>
      </c>
      <c r="G2" s="7">
        <f t="shared" ref="G2:M2" si="3">MOD(F2,12)+1</f>
        <v>3</v>
      </c>
      <c r="H2" s="7">
        <f t="shared" si="3"/>
        <v>4</v>
      </c>
      <c r="I2" s="7">
        <f t="shared" si="3"/>
        <v>5</v>
      </c>
      <c r="J2" s="7">
        <f t="shared" si="3"/>
        <v>6</v>
      </c>
      <c r="K2" s="7">
        <f t="shared" si="3"/>
        <v>7</v>
      </c>
      <c r="L2" s="7">
        <f t="shared" si="3"/>
        <v>8</v>
      </c>
      <c r="M2" s="7">
        <f t="shared" si="3"/>
        <v>9</v>
      </c>
      <c r="N2" s="7">
        <f>MOD(M2,12)+1</f>
        <v>10</v>
      </c>
      <c r="O2" s="7">
        <f>MOD(N2,12)+1</f>
        <v>11</v>
      </c>
      <c r="P2" s="7">
        <f t="shared" ref="P2" si="4">MOD(O2,12)+1</f>
        <v>12</v>
      </c>
      <c r="S2" s="7">
        <f>E2</f>
        <v>1</v>
      </c>
      <c r="T2" s="7">
        <f t="shared" ref="T2:AD2" si="5">F2</f>
        <v>2</v>
      </c>
      <c r="U2" s="7">
        <f t="shared" si="5"/>
        <v>3</v>
      </c>
      <c r="V2" s="7">
        <f t="shared" si="5"/>
        <v>4</v>
      </c>
      <c r="W2" s="7">
        <f t="shared" si="5"/>
        <v>5</v>
      </c>
      <c r="X2" s="7">
        <f t="shared" si="5"/>
        <v>6</v>
      </c>
      <c r="Y2" s="7">
        <f t="shared" si="5"/>
        <v>7</v>
      </c>
      <c r="Z2" s="7">
        <f t="shared" si="5"/>
        <v>8</v>
      </c>
      <c r="AA2" s="7">
        <f t="shared" si="5"/>
        <v>9</v>
      </c>
      <c r="AB2" s="7">
        <f t="shared" si="5"/>
        <v>10</v>
      </c>
      <c r="AC2" s="7">
        <f t="shared" si="5"/>
        <v>11</v>
      </c>
      <c r="AD2" s="7">
        <f t="shared" si="5"/>
        <v>12</v>
      </c>
    </row>
    <row r="5" spans="2:71" ht="28.5" customHeight="1" x14ac:dyDescent="0.2"/>
    <row r="6" spans="2:71" ht="26.25" customHeight="1" x14ac:dyDescent="0.2">
      <c r="B6" s="15"/>
      <c r="C6" s="58" t="s">
        <v>126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</row>
    <row r="7" spans="2:71" x14ac:dyDescent="0.2">
      <c r="C7" s="4"/>
      <c r="D7" s="3"/>
      <c r="E7" s="21"/>
      <c r="F7" s="3"/>
      <c r="G7" s="3"/>
      <c r="H7" s="2"/>
      <c r="I7" s="3"/>
      <c r="J7" s="2"/>
    </row>
    <row r="8" spans="2:71" x14ac:dyDescent="0.2">
      <c r="C8" s="4"/>
      <c r="D8" s="3"/>
    </row>
    <row r="9" spans="2:71" x14ac:dyDescent="0.2">
      <c r="C9" s="77" t="str">
        <f>Stammdaten!E7</f>
        <v>Muster GmbH</v>
      </c>
      <c r="D9" s="16"/>
      <c r="E9" s="78">
        <f>'GuV - Gesamtübersicht'!G7</f>
        <v>2019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16"/>
      <c r="S9" s="78">
        <f>'GuV - Gesamtübersicht'!U7</f>
        <v>2020</v>
      </c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2:71" x14ac:dyDescent="0.2">
      <c r="C10" s="77"/>
      <c r="E10" s="25" t="str">
        <f>'GuV - Gesamtübersicht'!G8</f>
        <v>Januar</v>
      </c>
      <c r="F10" s="25" t="str">
        <f>'GuV - Gesamtübersicht'!H8</f>
        <v>Februar</v>
      </c>
      <c r="G10" s="25" t="str">
        <f>'GuV - Gesamtübersicht'!I8</f>
        <v>März</v>
      </c>
      <c r="H10" s="25" t="str">
        <f>'GuV - Gesamtübersicht'!J8</f>
        <v>April</v>
      </c>
      <c r="I10" s="25" t="str">
        <f>'GuV - Gesamtübersicht'!K8</f>
        <v>Mai</v>
      </c>
      <c r="J10" s="25" t="str">
        <f>'GuV - Gesamtübersicht'!L8</f>
        <v>Juni</v>
      </c>
      <c r="K10" s="25" t="str">
        <f>'GuV - Gesamtübersicht'!M8</f>
        <v>Juli</v>
      </c>
      <c r="L10" s="25" t="str">
        <f>'GuV - Gesamtübersicht'!N8</f>
        <v>August</v>
      </c>
      <c r="M10" s="25" t="str">
        <f>'GuV - Gesamtübersicht'!O8</f>
        <v>September</v>
      </c>
      <c r="N10" s="25" t="str">
        <f>'GuV - Gesamtübersicht'!P8</f>
        <v>Oktober</v>
      </c>
      <c r="O10" s="25" t="str">
        <f>'GuV - Gesamtübersicht'!Q8</f>
        <v>November</v>
      </c>
      <c r="P10" s="25" t="str">
        <f>'GuV - Gesamtübersicht'!R8</f>
        <v>Dezember</v>
      </c>
      <c r="Q10" s="26" t="s">
        <v>100</v>
      </c>
      <c r="R10" s="16"/>
      <c r="S10" s="25" t="str">
        <f>'GuV - Gesamtübersicht'!U8</f>
        <v>Januar</v>
      </c>
      <c r="T10" s="25" t="str">
        <f>'GuV - Gesamtübersicht'!V8</f>
        <v>Februar</v>
      </c>
      <c r="U10" s="25" t="str">
        <f>'GuV - Gesamtübersicht'!W8</f>
        <v>März</v>
      </c>
      <c r="V10" s="25" t="str">
        <f>'GuV - Gesamtübersicht'!X8</f>
        <v>April</v>
      </c>
      <c r="W10" s="25" t="str">
        <f>'GuV - Gesamtübersicht'!Y8</f>
        <v>Mai</v>
      </c>
      <c r="X10" s="25" t="str">
        <f>'GuV - Gesamtübersicht'!Z8</f>
        <v>Juni</v>
      </c>
      <c r="Y10" s="25" t="str">
        <f>'GuV - Gesamtübersicht'!AA8</f>
        <v>Juli</v>
      </c>
      <c r="Z10" s="25" t="str">
        <f>'GuV - Gesamtübersicht'!AB8</f>
        <v>August</v>
      </c>
      <c r="AA10" s="25" t="str">
        <f>'GuV - Gesamtübersicht'!AC8</f>
        <v>September</v>
      </c>
      <c r="AB10" s="25" t="str">
        <f>'GuV - Gesamtübersicht'!AD8</f>
        <v>Oktober</v>
      </c>
      <c r="AC10" s="25" t="str">
        <f>'GuV - Gesamtübersicht'!AE8</f>
        <v>November</v>
      </c>
      <c r="AD10" s="25" t="str">
        <f>'GuV - Gesamtübersicht'!AF8</f>
        <v>Dezember</v>
      </c>
      <c r="AE10" s="26" t="s">
        <v>100</v>
      </c>
    </row>
    <row r="11" spans="2:71" x14ac:dyDescent="0.2">
      <c r="G11" s="22"/>
      <c r="I11" s="22"/>
      <c r="K11" s="22"/>
      <c r="M11" s="22"/>
      <c r="O11" s="22"/>
      <c r="S11" s="22"/>
      <c r="U11" s="22"/>
      <c r="W11" s="22"/>
      <c r="Y11" s="22"/>
      <c r="AA11" s="22"/>
      <c r="AC11" s="22"/>
    </row>
    <row r="12" spans="2:71" hidden="1" x14ac:dyDescent="0.2">
      <c r="E12" s="22">
        <v>1</v>
      </c>
      <c r="F12">
        <v>2</v>
      </c>
      <c r="G12" s="22">
        <v>3</v>
      </c>
      <c r="H12">
        <v>4</v>
      </c>
      <c r="I12" s="22">
        <v>5</v>
      </c>
      <c r="J12">
        <v>6</v>
      </c>
      <c r="K12" s="22">
        <v>7</v>
      </c>
      <c r="L12">
        <v>8</v>
      </c>
      <c r="M12" s="22">
        <v>9</v>
      </c>
      <c r="N12">
        <v>10</v>
      </c>
      <c r="O12" s="22">
        <v>11</v>
      </c>
      <c r="P12">
        <v>12</v>
      </c>
      <c r="S12" s="22">
        <v>1</v>
      </c>
      <c r="T12">
        <v>2</v>
      </c>
      <c r="U12" s="22">
        <v>3</v>
      </c>
      <c r="V12">
        <v>4</v>
      </c>
      <c r="W12" s="22">
        <v>5</v>
      </c>
      <c r="X12">
        <v>6</v>
      </c>
      <c r="Y12" s="22">
        <v>7</v>
      </c>
      <c r="Z12">
        <v>8</v>
      </c>
      <c r="AA12" s="22">
        <v>9</v>
      </c>
      <c r="AB12">
        <v>10</v>
      </c>
      <c r="AC12" s="22">
        <v>11</v>
      </c>
      <c r="AD12">
        <v>12</v>
      </c>
    </row>
    <row r="13" spans="2:71" x14ac:dyDescent="0.2">
      <c r="C13" s="31" t="s">
        <v>116</v>
      </c>
      <c r="E13" s="28">
        <f>E26+E38+E50+E62+E74</f>
        <v>0</v>
      </c>
      <c r="F13" s="28">
        <f t="shared" ref="F13:P13" si="6">F26+F38+F50+F62+F74</f>
        <v>0</v>
      </c>
      <c r="G13" s="28">
        <f t="shared" si="6"/>
        <v>0</v>
      </c>
      <c r="H13" s="28">
        <f t="shared" si="6"/>
        <v>0</v>
      </c>
      <c r="I13" s="28">
        <f t="shared" si="6"/>
        <v>0</v>
      </c>
      <c r="J13" s="28">
        <f t="shared" si="6"/>
        <v>0</v>
      </c>
      <c r="K13" s="28">
        <f t="shared" si="6"/>
        <v>0</v>
      </c>
      <c r="L13" s="28">
        <f t="shared" si="6"/>
        <v>0</v>
      </c>
      <c r="M13" s="28">
        <f t="shared" si="6"/>
        <v>0</v>
      </c>
      <c r="N13" s="28">
        <f t="shared" si="6"/>
        <v>0</v>
      </c>
      <c r="O13" s="28">
        <f t="shared" si="6"/>
        <v>0</v>
      </c>
      <c r="P13" s="28">
        <f t="shared" si="6"/>
        <v>0</v>
      </c>
      <c r="Q13" s="28">
        <f>SUM(E13:P13)</f>
        <v>0</v>
      </c>
      <c r="R13" s="28"/>
      <c r="S13" s="28">
        <f t="shared" ref="S13:AD13" si="7">S26+S38+S50+S62+S74</f>
        <v>0</v>
      </c>
      <c r="T13" s="28">
        <f t="shared" si="7"/>
        <v>0</v>
      </c>
      <c r="U13" s="28">
        <f t="shared" si="7"/>
        <v>0</v>
      </c>
      <c r="V13" s="28">
        <f t="shared" si="7"/>
        <v>0</v>
      </c>
      <c r="W13" s="28">
        <f t="shared" si="7"/>
        <v>0</v>
      </c>
      <c r="X13" s="28">
        <f t="shared" si="7"/>
        <v>0</v>
      </c>
      <c r="Y13" s="28">
        <f t="shared" si="7"/>
        <v>0</v>
      </c>
      <c r="Z13" s="28">
        <f t="shared" si="7"/>
        <v>0</v>
      </c>
      <c r="AA13" s="28">
        <f t="shared" si="7"/>
        <v>0</v>
      </c>
      <c r="AB13" s="28">
        <f t="shared" si="7"/>
        <v>0</v>
      </c>
      <c r="AC13" s="28">
        <f t="shared" si="7"/>
        <v>0</v>
      </c>
      <c r="AD13" s="28">
        <f t="shared" si="7"/>
        <v>0</v>
      </c>
      <c r="AE13" s="28">
        <f>SUM(S13:AD13)</f>
        <v>0</v>
      </c>
    </row>
    <row r="14" spans="2:71" x14ac:dyDescent="0.2">
      <c r="S14" s="22"/>
    </row>
    <row r="15" spans="2:71" x14ac:dyDescent="0.2">
      <c r="C15" s="31" t="s">
        <v>118</v>
      </c>
      <c r="E15" s="28">
        <f>E28+E40+E52+E64+E76</f>
        <v>0</v>
      </c>
      <c r="F15" s="28">
        <f t="shared" ref="F15:P15" si="8">F28+F40+F52+F64+F76</f>
        <v>0</v>
      </c>
      <c r="G15" s="28">
        <f t="shared" si="8"/>
        <v>0</v>
      </c>
      <c r="H15" s="28">
        <f t="shared" si="8"/>
        <v>0</v>
      </c>
      <c r="I15" s="28">
        <f t="shared" si="8"/>
        <v>0</v>
      </c>
      <c r="J15" s="28">
        <f t="shared" si="8"/>
        <v>0</v>
      </c>
      <c r="K15" s="28">
        <f t="shared" si="8"/>
        <v>0</v>
      </c>
      <c r="L15" s="28">
        <f t="shared" si="8"/>
        <v>0</v>
      </c>
      <c r="M15" s="28">
        <f t="shared" si="8"/>
        <v>0</v>
      </c>
      <c r="N15" s="28">
        <f t="shared" si="8"/>
        <v>0</v>
      </c>
      <c r="O15" s="28">
        <f t="shared" si="8"/>
        <v>0</v>
      </c>
      <c r="P15" s="28">
        <f t="shared" si="8"/>
        <v>0</v>
      </c>
      <c r="Q15" s="28">
        <f>SUM(E15:P15)</f>
        <v>0</v>
      </c>
      <c r="R15" s="28"/>
      <c r="S15" s="28">
        <f t="shared" ref="S15:AD15" si="9">S28+S40+S52+S64+S76</f>
        <v>0</v>
      </c>
      <c r="T15" s="28">
        <f t="shared" si="9"/>
        <v>0</v>
      </c>
      <c r="U15" s="28">
        <f t="shared" si="9"/>
        <v>0</v>
      </c>
      <c r="V15" s="28">
        <f t="shared" si="9"/>
        <v>0</v>
      </c>
      <c r="W15" s="28">
        <f t="shared" si="9"/>
        <v>0</v>
      </c>
      <c r="X15" s="28">
        <f t="shared" si="9"/>
        <v>0</v>
      </c>
      <c r="Y15" s="28">
        <f t="shared" si="9"/>
        <v>0</v>
      </c>
      <c r="Z15" s="28">
        <f t="shared" si="9"/>
        <v>0</v>
      </c>
      <c r="AA15" s="28">
        <f t="shared" si="9"/>
        <v>0</v>
      </c>
      <c r="AB15" s="28">
        <f t="shared" si="9"/>
        <v>0</v>
      </c>
      <c r="AC15" s="28">
        <f t="shared" si="9"/>
        <v>0</v>
      </c>
      <c r="AD15" s="28">
        <f t="shared" si="9"/>
        <v>0</v>
      </c>
      <c r="AE15" s="28">
        <f>SUM(S15:AD15)</f>
        <v>0</v>
      </c>
    </row>
    <row r="16" spans="2:71" x14ac:dyDescent="0.2">
      <c r="S16" s="22"/>
    </row>
    <row r="17" spans="3:31" x14ac:dyDescent="0.2">
      <c r="C17" s="31" t="s">
        <v>117</v>
      </c>
      <c r="E17" s="28">
        <f>E29+E41+E53+E65+E77</f>
        <v>0</v>
      </c>
      <c r="F17" s="28">
        <f t="shared" ref="F17:P17" si="10">F29+F41+F53+F65+F77</f>
        <v>0</v>
      </c>
      <c r="G17" s="28">
        <f t="shared" si="10"/>
        <v>0</v>
      </c>
      <c r="H17" s="28">
        <f t="shared" si="10"/>
        <v>0</v>
      </c>
      <c r="I17" s="28">
        <f t="shared" si="10"/>
        <v>0</v>
      </c>
      <c r="J17" s="28">
        <f t="shared" si="10"/>
        <v>0</v>
      </c>
      <c r="K17" s="28">
        <f t="shared" si="10"/>
        <v>0</v>
      </c>
      <c r="L17" s="28">
        <f t="shared" si="10"/>
        <v>0</v>
      </c>
      <c r="M17" s="28">
        <f t="shared" si="10"/>
        <v>0</v>
      </c>
      <c r="N17" s="28">
        <f t="shared" si="10"/>
        <v>0</v>
      </c>
      <c r="O17" s="28">
        <f t="shared" si="10"/>
        <v>0</v>
      </c>
      <c r="P17" s="28">
        <f t="shared" si="10"/>
        <v>0</v>
      </c>
      <c r="Q17" s="28">
        <f>SUM(E17:P17)</f>
        <v>0</v>
      </c>
      <c r="R17" s="28"/>
      <c r="S17" s="28">
        <f>S29+S41+S53+S65+S77</f>
        <v>0</v>
      </c>
      <c r="T17" s="28">
        <f t="shared" ref="T17:AD17" si="11">T29+T41+T53+T65+T77</f>
        <v>0</v>
      </c>
      <c r="U17" s="28">
        <f t="shared" si="11"/>
        <v>0</v>
      </c>
      <c r="V17" s="28">
        <f t="shared" si="11"/>
        <v>0</v>
      </c>
      <c r="W17" s="28">
        <f t="shared" si="11"/>
        <v>0</v>
      </c>
      <c r="X17" s="28">
        <f t="shared" si="11"/>
        <v>0</v>
      </c>
      <c r="Y17" s="28">
        <f t="shared" si="11"/>
        <v>0</v>
      </c>
      <c r="Z17" s="28">
        <f t="shared" si="11"/>
        <v>0</v>
      </c>
      <c r="AA17" s="28">
        <f t="shared" si="11"/>
        <v>0</v>
      </c>
      <c r="AB17" s="28">
        <f t="shared" si="11"/>
        <v>0</v>
      </c>
      <c r="AC17" s="28">
        <f t="shared" si="11"/>
        <v>0</v>
      </c>
      <c r="AD17" s="28">
        <f t="shared" si="11"/>
        <v>0</v>
      </c>
      <c r="AE17" s="28">
        <f>SUM(S17:AD17)</f>
        <v>0</v>
      </c>
    </row>
    <row r="19" spans="3:31" x14ac:dyDescent="0.2">
      <c r="C19" s="24" t="s">
        <v>121</v>
      </c>
    </row>
    <row r="20" spans="3:31" x14ac:dyDescent="0.2">
      <c r="C20" s="30" t="s">
        <v>102</v>
      </c>
      <c r="E20" s="80" t="s">
        <v>200</v>
      </c>
      <c r="F20" s="81"/>
      <c r="G20" s="81"/>
    </row>
    <row r="21" spans="3:31" x14ac:dyDescent="0.2">
      <c r="C21" s="30" t="s">
        <v>114</v>
      </c>
      <c r="G21" s="43"/>
    </row>
    <row r="22" spans="3:31" x14ac:dyDescent="0.2">
      <c r="C22" s="30" t="s">
        <v>104</v>
      </c>
      <c r="G22" s="45"/>
    </row>
    <row r="23" spans="3:31" x14ac:dyDescent="0.2">
      <c r="C23" s="30" t="s">
        <v>115</v>
      </c>
      <c r="G23" s="46">
        <v>5</v>
      </c>
    </row>
    <row r="24" spans="3:31" x14ac:dyDescent="0.2">
      <c r="C24" s="33" t="s">
        <v>119</v>
      </c>
      <c r="G24" s="43">
        <v>3</v>
      </c>
    </row>
    <row r="25" spans="3:31" hidden="1" outlineLevel="1" x14ac:dyDescent="0.2"/>
    <row r="26" spans="3:31" hidden="1" outlineLevel="1" x14ac:dyDescent="0.2">
      <c r="C26" s="31" t="s">
        <v>116</v>
      </c>
      <c r="E26" s="35">
        <f>IF(AND(MONTH($G22)=E$2,YEAR($G22)=E$1),$G21,0)</f>
        <v>0</v>
      </c>
      <c r="F26" s="35">
        <f t="shared" ref="F26:P26" si="12">IF(AND(MONTH($G22)=F$2,YEAR($G22)=F$1),$G21,0)</f>
        <v>0</v>
      </c>
      <c r="G26" s="35">
        <f t="shared" si="12"/>
        <v>0</v>
      </c>
      <c r="H26" s="35">
        <f t="shared" si="12"/>
        <v>0</v>
      </c>
      <c r="I26" s="35">
        <f t="shared" si="12"/>
        <v>0</v>
      </c>
      <c r="J26" s="35">
        <f t="shared" si="12"/>
        <v>0</v>
      </c>
      <c r="K26" s="35">
        <f t="shared" si="12"/>
        <v>0</v>
      </c>
      <c r="L26" s="35">
        <f t="shared" si="12"/>
        <v>0</v>
      </c>
      <c r="M26" s="35">
        <f t="shared" si="12"/>
        <v>0</v>
      </c>
      <c r="N26" s="35">
        <f t="shared" si="12"/>
        <v>0</v>
      </c>
      <c r="O26" s="35">
        <f t="shared" si="12"/>
        <v>0</v>
      </c>
      <c r="P26" s="35">
        <f t="shared" si="12"/>
        <v>0</v>
      </c>
      <c r="Q26" s="35">
        <f>SUM(E26:P26)</f>
        <v>0</v>
      </c>
      <c r="R26" s="52"/>
      <c r="S26" s="35">
        <f>IF(AND(MONTH($G22)=S$12,YEAR($G22)=$S$9),$G21,0)</f>
        <v>0</v>
      </c>
      <c r="T26" s="35">
        <f t="shared" ref="T26:AD26" si="13">IF(AND(MONTH($G22)=T$12,YEAR($G22)=$S$9),$G21,0)</f>
        <v>0</v>
      </c>
      <c r="U26" s="35">
        <f t="shared" si="13"/>
        <v>0</v>
      </c>
      <c r="V26" s="35">
        <f t="shared" si="13"/>
        <v>0</v>
      </c>
      <c r="W26" s="35">
        <f t="shared" si="13"/>
        <v>0</v>
      </c>
      <c r="X26" s="35">
        <f t="shared" si="13"/>
        <v>0</v>
      </c>
      <c r="Y26" s="35">
        <f t="shared" si="13"/>
        <v>0</v>
      </c>
      <c r="Z26" s="35">
        <f t="shared" si="13"/>
        <v>0</v>
      </c>
      <c r="AA26" s="35">
        <f t="shared" si="13"/>
        <v>0</v>
      </c>
      <c r="AB26" s="35">
        <f t="shared" si="13"/>
        <v>0</v>
      </c>
      <c r="AC26" s="35">
        <f t="shared" si="13"/>
        <v>0</v>
      </c>
      <c r="AD26" s="35">
        <f t="shared" si="13"/>
        <v>0</v>
      </c>
      <c r="AE26" s="35">
        <f>SUM(S26:AD26)</f>
        <v>0</v>
      </c>
    </row>
    <row r="27" spans="3:31" hidden="1" outlineLevel="1" x14ac:dyDescent="0.2">
      <c r="C27" s="31" t="s">
        <v>120</v>
      </c>
      <c r="E27" s="35">
        <f>E26</f>
        <v>0</v>
      </c>
      <c r="F27" s="35">
        <f t="shared" ref="F27:K27" si="14">E27+F26-E28</f>
        <v>0</v>
      </c>
      <c r="G27" s="35">
        <f t="shared" si="14"/>
        <v>0</v>
      </c>
      <c r="H27" s="35">
        <f t="shared" si="14"/>
        <v>0</v>
      </c>
      <c r="I27" s="35">
        <f t="shared" si="14"/>
        <v>0</v>
      </c>
      <c r="J27" s="35">
        <f t="shared" si="14"/>
        <v>0</v>
      </c>
      <c r="K27" s="35">
        <f t="shared" si="14"/>
        <v>0</v>
      </c>
      <c r="L27" s="35">
        <f>K27+L26-K28</f>
        <v>0</v>
      </c>
      <c r="M27" s="35">
        <f t="shared" ref="M27:P27" si="15">L27+M26-L28</f>
        <v>0</v>
      </c>
      <c r="N27" s="35">
        <f t="shared" si="15"/>
        <v>0</v>
      </c>
      <c r="O27" s="35">
        <f t="shared" si="15"/>
        <v>0</v>
      </c>
      <c r="P27" s="35">
        <f t="shared" si="15"/>
        <v>0</v>
      </c>
      <c r="Q27" s="35">
        <f>P27</f>
        <v>0</v>
      </c>
      <c r="R27" s="52"/>
      <c r="S27" s="35">
        <f>P27+S26-P28</f>
        <v>0</v>
      </c>
      <c r="T27" s="35">
        <f>S27+T26-S28</f>
        <v>0</v>
      </c>
      <c r="U27" s="35">
        <f>T27+U26-T28</f>
        <v>0</v>
      </c>
      <c r="V27" s="35">
        <f t="shared" ref="V27:AD27" si="16">U27+V26-U28</f>
        <v>0</v>
      </c>
      <c r="W27" s="35">
        <f t="shared" si="16"/>
        <v>0</v>
      </c>
      <c r="X27" s="35">
        <f t="shared" si="16"/>
        <v>0</v>
      </c>
      <c r="Y27" s="35">
        <f t="shared" si="16"/>
        <v>0</v>
      </c>
      <c r="Z27" s="35">
        <f t="shared" si="16"/>
        <v>0</v>
      </c>
      <c r="AA27" s="35">
        <f t="shared" si="16"/>
        <v>0</v>
      </c>
      <c r="AB27" s="35">
        <f t="shared" si="16"/>
        <v>0</v>
      </c>
      <c r="AC27" s="35">
        <f t="shared" si="16"/>
        <v>0</v>
      </c>
      <c r="AD27" s="35">
        <f t="shared" si="16"/>
        <v>0</v>
      </c>
      <c r="AE27" s="35">
        <f>AD27</f>
        <v>0</v>
      </c>
    </row>
    <row r="28" spans="3:31" hidden="1" outlineLevel="1" x14ac:dyDescent="0.2">
      <c r="C28" s="31" t="s">
        <v>118</v>
      </c>
      <c r="E28" s="35">
        <f>IF(AND(OR(AND(MONTH($G22)&lt;=E$2,YEAR($G22)=E$1),YEAR($G22)&lt;E$1),OR(AND(MONTH(EDATE($G22,$G23*12))&gt;E$2,YEAR(EDATE($G22,$G23*12))=E$1),YEAR(EDATE($G22,$G23*12))&gt;E$1)),$G21*$G24%*POWER(POWER(1+$G24%,1/12),$G23*12)/(POWER(POWER(1+$G24%,1/12),$G23*12)-1)-E29,0)</f>
        <v>0</v>
      </c>
      <c r="F28" s="35">
        <f t="shared" ref="F28:P28" si="17">IF(AND(OR(AND(MONTH($G22)&lt;=F$2,YEAR($G22)=F$1),YEAR($G22)&lt;F$1),OR(AND(MONTH(EDATE($G22,$G23*12))&gt;F$2,YEAR(EDATE($G22,$G23*12))=F$1),YEAR(EDATE($G22,$G23*12))&gt;F$1)),$G21*$G24%*POWER(1+$G24%,$G23)/(POWER(1+$G24%,$G23)-1)/12-F29,0)</f>
        <v>0</v>
      </c>
      <c r="G28" s="35">
        <f t="shared" si="17"/>
        <v>0</v>
      </c>
      <c r="H28" s="35">
        <f t="shared" si="17"/>
        <v>0</v>
      </c>
      <c r="I28" s="35">
        <f t="shared" si="17"/>
        <v>0</v>
      </c>
      <c r="J28" s="35">
        <f t="shared" si="17"/>
        <v>0</v>
      </c>
      <c r="K28" s="35">
        <f t="shared" si="17"/>
        <v>0</v>
      </c>
      <c r="L28" s="35">
        <f t="shared" si="17"/>
        <v>0</v>
      </c>
      <c r="M28" s="35">
        <f t="shared" si="17"/>
        <v>0</v>
      </c>
      <c r="N28" s="35">
        <f t="shared" si="17"/>
        <v>0</v>
      </c>
      <c r="O28" s="35">
        <f t="shared" si="17"/>
        <v>0</v>
      </c>
      <c r="P28" s="35">
        <f t="shared" si="17"/>
        <v>0</v>
      </c>
      <c r="Q28" s="35">
        <f>SUM(E28:P28)</f>
        <v>0</v>
      </c>
      <c r="R28" s="52"/>
      <c r="S28" s="35">
        <f>IF(AND(OR(AND(MONTH($G22)&lt;=S$2,YEAR($G22)=S$1),YEAR($G22)&lt;S$1),OR(AND(MONTH(EDATE($G22,$G23*12))&gt;S$2,YEAR(EDATE($G22,$G23*12))=S$1),YEAR(EDATE($G22,$G23*12))&gt;S$1)),$G21*$G24%*POWER(1+$G24%,$G23)/(POWER(1+$G24%,$G23)-1)/12-S29,0)</f>
        <v>0</v>
      </c>
      <c r="T28" s="35">
        <f t="shared" ref="T28:AD28" si="18">IF(AND(OR(AND(MONTH($G22)&lt;=T$2,YEAR($G22)=T$1),YEAR($G22)&lt;T$1),OR(AND(MONTH(EDATE($G22,$G23*12))&gt;T$2,YEAR(EDATE($G22,$G23*12))=T$1),YEAR(EDATE($G22,$G23*12))&gt;T$1)),$G21*$G24%*POWER(1+$G24%,$G23)/(POWER(1+$G24%,$G23)-1)/12-T29,0)</f>
        <v>0</v>
      </c>
      <c r="U28" s="35">
        <f t="shared" si="18"/>
        <v>0</v>
      </c>
      <c r="V28" s="35">
        <f t="shared" si="18"/>
        <v>0</v>
      </c>
      <c r="W28" s="35">
        <f t="shared" si="18"/>
        <v>0</v>
      </c>
      <c r="X28" s="35">
        <f t="shared" si="18"/>
        <v>0</v>
      </c>
      <c r="Y28" s="35">
        <f t="shared" si="18"/>
        <v>0</v>
      </c>
      <c r="Z28" s="35">
        <f t="shared" si="18"/>
        <v>0</v>
      </c>
      <c r="AA28" s="35">
        <f t="shared" si="18"/>
        <v>0</v>
      </c>
      <c r="AB28" s="35">
        <f t="shared" si="18"/>
        <v>0</v>
      </c>
      <c r="AC28" s="35">
        <f t="shared" si="18"/>
        <v>0</v>
      </c>
      <c r="AD28" s="35">
        <f t="shared" si="18"/>
        <v>0</v>
      </c>
      <c r="AE28" s="35">
        <f>SUM(S28:AD28)</f>
        <v>0</v>
      </c>
    </row>
    <row r="29" spans="3:31" hidden="1" outlineLevel="1" x14ac:dyDescent="0.2">
      <c r="C29" s="31" t="s">
        <v>117</v>
      </c>
      <c r="E29" s="35">
        <f>IF(AND(OR(AND(MONTH($G22)&lt;=E$2,YEAR($G22)=E$1),YEAR($G22)&lt;E$1),OR(AND(MONTH(EDATE($G22,$G23*12))&gt;E$2,YEAR(EDATE($G22,$G23*12))=E$1),YEAR(EDATE($G22,$G23*12))&gt;E$1)),E27*$G24%/12,0)</f>
        <v>0</v>
      </c>
      <c r="F29" s="35">
        <f t="shared" ref="F29:P29" si="19">IF(AND(OR(AND(MONTH($G22)&lt;=F$2,YEAR($G22)=F$1),YEAR($G22)&lt;F$1),OR(AND(MONTH(EDATE($G22,$G23*12))&gt;F$2,YEAR(EDATE($G22,$G23*12))=F$1),YEAR(EDATE($G22,$G23*12))&gt;F$1)),F27*$G24%/12,0)</f>
        <v>0</v>
      </c>
      <c r="G29" s="35">
        <f t="shared" si="19"/>
        <v>0</v>
      </c>
      <c r="H29" s="35">
        <f t="shared" si="19"/>
        <v>0</v>
      </c>
      <c r="I29" s="35">
        <f t="shared" si="19"/>
        <v>0</v>
      </c>
      <c r="J29" s="35">
        <f t="shared" si="19"/>
        <v>0</v>
      </c>
      <c r="K29" s="35">
        <f t="shared" si="19"/>
        <v>0</v>
      </c>
      <c r="L29" s="35">
        <f t="shared" si="19"/>
        <v>0</v>
      </c>
      <c r="M29" s="35">
        <f t="shared" si="19"/>
        <v>0</v>
      </c>
      <c r="N29" s="35">
        <f t="shared" si="19"/>
        <v>0</v>
      </c>
      <c r="O29" s="35">
        <f t="shared" si="19"/>
        <v>0</v>
      </c>
      <c r="P29" s="35">
        <f t="shared" si="19"/>
        <v>0</v>
      </c>
      <c r="Q29" s="35">
        <f>SUM(E29:P29)</f>
        <v>0</v>
      </c>
      <c r="R29" s="52"/>
      <c r="S29" s="35">
        <f>IF(AND(OR(AND(MONTH($G22)&lt;=S$2,YEAR($G22)=S$1),YEAR($G22)&lt;S$1),OR(AND(MONTH(EDATE($G22,$G23*12))&gt;S$2,YEAR(EDATE($G22,$G23*12))=S$1),YEAR(EDATE($G22,$G23*12))&gt;S$1)),S27*$G24%/12,0)</f>
        <v>0</v>
      </c>
      <c r="T29" s="35">
        <f t="shared" ref="T29:AD29" si="20">IF(AND(OR(AND(MONTH($G22)&lt;=T$2,YEAR($G22)=T$1),YEAR($G22)&lt;T$1),OR(AND(MONTH(EDATE($G22,$G23*12))&gt;T$2,YEAR(EDATE($G22,$G23*12))=T$1),YEAR(EDATE($G22,$G23*12))&gt;T$1)),T27*$G24%/12,0)</f>
        <v>0</v>
      </c>
      <c r="U29" s="35">
        <f t="shared" si="20"/>
        <v>0</v>
      </c>
      <c r="V29" s="35">
        <f t="shared" si="20"/>
        <v>0</v>
      </c>
      <c r="W29" s="35">
        <f t="shared" si="20"/>
        <v>0</v>
      </c>
      <c r="X29" s="35">
        <f t="shared" si="20"/>
        <v>0</v>
      </c>
      <c r="Y29" s="35">
        <f t="shared" si="20"/>
        <v>0</v>
      </c>
      <c r="Z29" s="35">
        <f t="shared" si="20"/>
        <v>0</v>
      </c>
      <c r="AA29" s="35">
        <f t="shared" si="20"/>
        <v>0</v>
      </c>
      <c r="AB29" s="35">
        <f t="shared" si="20"/>
        <v>0</v>
      </c>
      <c r="AC29" s="35">
        <f t="shared" si="20"/>
        <v>0</v>
      </c>
      <c r="AD29" s="35">
        <f t="shared" si="20"/>
        <v>0</v>
      </c>
      <c r="AE29" s="35">
        <f>SUM(S29:AD29)</f>
        <v>0</v>
      </c>
    </row>
    <row r="30" spans="3:31" collapsed="1" x14ac:dyDescent="0.2"/>
    <row r="31" spans="3:31" x14ac:dyDescent="0.2">
      <c r="C31" s="24" t="s">
        <v>122</v>
      </c>
    </row>
    <row r="32" spans="3:31" x14ac:dyDescent="0.2">
      <c r="C32" s="30" t="s">
        <v>102</v>
      </c>
      <c r="E32" s="80" t="s">
        <v>200</v>
      </c>
      <c r="F32" s="81"/>
      <c r="G32" s="81"/>
    </row>
    <row r="33" spans="3:31" x14ac:dyDescent="0.2">
      <c r="C33" s="30" t="s">
        <v>114</v>
      </c>
      <c r="G33" s="43"/>
    </row>
    <row r="34" spans="3:31" x14ac:dyDescent="0.2">
      <c r="C34" s="30" t="s">
        <v>104</v>
      </c>
      <c r="G34" s="45"/>
    </row>
    <row r="35" spans="3:31" x14ac:dyDescent="0.2">
      <c r="C35" s="30" t="s">
        <v>115</v>
      </c>
      <c r="G35" s="46">
        <v>5</v>
      </c>
    </row>
    <row r="36" spans="3:31" x14ac:dyDescent="0.2">
      <c r="C36" s="33" t="s">
        <v>119</v>
      </c>
      <c r="G36" s="43">
        <v>3</v>
      </c>
    </row>
    <row r="37" spans="3:31" hidden="1" outlineLevel="1" x14ac:dyDescent="0.2"/>
    <row r="38" spans="3:31" hidden="1" outlineLevel="1" x14ac:dyDescent="0.2">
      <c r="C38" s="31" t="s">
        <v>116</v>
      </c>
      <c r="E38" s="35">
        <f>IF(AND(MONTH($G34)=E$2,YEAR($G34)=E$1),$G33,0)</f>
        <v>0</v>
      </c>
      <c r="F38" s="35">
        <f t="shared" ref="F38:P38" si="21">IF(AND(MONTH($G34)=F$2,YEAR($G34)=F$1),$G33,0)</f>
        <v>0</v>
      </c>
      <c r="G38" s="35">
        <f t="shared" si="21"/>
        <v>0</v>
      </c>
      <c r="H38" s="35">
        <f t="shared" si="21"/>
        <v>0</v>
      </c>
      <c r="I38" s="35">
        <f t="shared" si="21"/>
        <v>0</v>
      </c>
      <c r="J38" s="35">
        <f t="shared" si="21"/>
        <v>0</v>
      </c>
      <c r="K38" s="35">
        <f t="shared" si="21"/>
        <v>0</v>
      </c>
      <c r="L38" s="35">
        <f t="shared" si="21"/>
        <v>0</v>
      </c>
      <c r="M38" s="35">
        <f t="shared" si="21"/>
        <v>0</v>
      </c>
      <c r="N38" s="35">
        <f t="shared" si="21"/>
        <v>0</v>
      </c>
      <c r="O38" s="35">
        <f t="shared" si="21"/>
        <v>0</v>
      </c>
      <c r="P38" s="35">
        <f t="shared" si="21"/>
        <v>0</v>
      </c>
      <c r="Q38" s="35">
        <f>SUM(E38:P38)</f>
        <v>0</v>
      </c>
      <c r="R38" s="52"/>
      <c r="S38" s="35">
        <f>IF(AND(MONTH($G34)=S$12,YEAR($G34)=$S$9),$G33,0)</f>
        <v>0</v>
      </c>
      <c r="T38" s="35">
        <f t="shared" ref="T38:AD38" si="22">IF(AND(MONTH($G34)=T$12,YEAR($G34)=$S$9),$G33,0)</f>
        <v>0</v>
      </c>
      <c r="U38" s="35">
        <f t="shared" si="22"/>
        <v>0</v>
      </c>
      <c r="V38" s="35">
        <f t="shared" si="22"/>
        <v>0</v>
      </c>
      <c r="W38" s="35">
        <f t="shared" si="22"/>
        <v>0</v>
      </c>
      <c r="X38" s="35">
        <f t="shared" si="22"/>
        <v>0</v>
      </c>
      <c r="Y38" s="35">
        <f t="shared" si="22"/>
        <v>0</v>
      </c>
      <c r="Z38" s="35">
        <f t="shared" si="22"/>
        <v>0</v>
      </c>
      <c r="AA38" s="35">
        <f t="shared" si="22"/>
        <v>0</v>
      </c>
      <c r="AB38" s="35">
        <f t="shared" si="22"/>
        <v>0</v>
      </c>
      <c r="AC38" s="35">
        <f t="shared" si="22"/>
        <v>0</v>
      </c>
      <c r="AD38" s="35">
        <f t="shared" si="22"/>
        <v>0</v>
      </c>
      <c r="AE38" s="35">
        <f>SUM(S38:AD38)</f>
        <v>0</v>
      </c>
    </row>
    <row r="39" spans="3:31" hidden="1" outlineLevel="1" x14ac:dyDescent="0.2">
      <c r="C39" s="31" t="s">
        <v>120</v>
      </c>
      <c r="E39" s="35">
        <f>E38</f>
        <v>0</v>
      </c>
      <c r="F39" s="35">
        <f t="shared" ref="F39" si="23">E39+F38-E40</f>
        <v>0</v>
      </c>
      <c r="G39" s="35">
        <f t="shared" ref="G39" si="24">F39+G38-F40</f>
        <v>0</v>
      </c>
      <c r="H39" s="35">
        <f t="shared" ref="H39" si="25">G39+H38-G40</f>
        <v>0</v>
      </c>
      <c r="I39" s="35">
        <f t="shared" ref="I39" si="26">H39+I38-H40</f>
        <v>0</v>
      </c>
      <c r="J39" s="35">
        <f t="shared" ref="J39" si="27">I39+J38-I40</f>
        <v>0</v>
      </c>
      <c r="K39" s="35">
        <f t="shared" ref="K39" si="28">J39+K38-J40</f>
        <v>0</v>
      </c>
      <c r="L39" s="35">
        <f>K39+L38-K40</f>
        <v>0</v>
      </c>
      <c r="M39" s="35">
        <f t="shared" ref="M39" si="29">L39+M38-L40</f>
        <v>0</v>
      </c>
      <c r="N39" s="35">
        <f t="shared" ref="N39" si="30">M39+N38-M40</f>
        <v>0</v>
      </c>
      <c r="O39" s="35">
        <f t="shared" ref="O39" si="31">N39+O38-N40</f>
        <v>0</v>
      </c>
      <c r="P39" s="35">
        <f t="shared" ref="P39" si="32">O39+P38-O40</f>
        <v>0</v>
      </c>
      <c r="Q39" s="35">
        <f>P39</f>
        <v>0</v>
      </c>
      <c r="R39" s="52"/>
      <c r="S39" s="35">
        <f>P39+S38-P40</f>
        <v>0</v>
      </c>
      <c r="T39" s="35">
        <f>S39+T38-S40</f>
        <v>0</v>
      </c>
      <c r="U39" s="35">
        <f>T39+U38-T40</f>
        <v>0</v>
      </c>
      <c r="V39" s="35">
        <f t="shared" ref="V39" si="33">U39+V38-U40</f>
        <v>0</v>
      </c>
      <c r="W39" s="35">
        <f t="shared" ref="W39" si="34">V39+W38-V40</f>
        <v>0</v>
      </c>
      <c r="X39" s="35">
        <f t="shared" ref="X39" si="35">W39+X38-W40</f>
        <v>0</v>
      </c>
      <c r="Y39" s="35">
        <f t="shared" ref="Y39" si="36">X39+Y38-X40</f>
        <v>0</v>
      </c>
      <c r="Z39" s="35">
        <f t="shared" ref="Z39" si="37">Y39+Z38-Y40</f>
        <v>0</v>
      </c>
      <c r="AA39" s="35">
        <f t="shared" ref="AA39" si="38">Z39+AA38-Z40</f>
        <v>0</v>
      </c>
      <c r="AB39" s="35">
        <f t="shared" ref="AB39" si="39">AA39+AB38-AA40</f>
        <v>0</v>
      </c>
      <c r="AC39" s="35">
        <f t="shared" ref="AC39" si="40">AB39+AC38-AB40</f>
        <v>0</v>
      </c>
      <c r="AD39" s="35">
        <f t="shared" ref="AD39" si="41">AC39+AD38-AC40</f>
        <v>0</v>
      </c>
      <c r="AE39" s="35">
        <f>AD39</f>
        <v>0</v>
      </c>
    </row>
    <row r="40" spans="3:31" hidden="1" outlineLevel="1" x14ac:dyDescent="0.2">
      <c r="C40" s="31" t="s">
        <v>118</v>
      </c>
      <c r="E40" s="35">
        <f>IF(AND(OR(AND(MONTH($G34)&lt;=E$2,YEAR($G34)=E$1),YEAR($G34)&lt;E$1),OR(AND(MONTH(EDATE($G34,$G35*12))&gt;E$2,YEAR(EDATE($G34,$G35*12))=E$1),YEAR(EDATE($G34,$G35*12))&gt;E$1)),$G33*$G36%*POWER(POWER(1+$G36%,1/12),$G35*12)/(POWER(POWER(1+$G36%,1/12),$G35*12)-1)-E41,0)</f>
        <v>0</v>
      </c>
      <c r="F40" s="35">
        <f t="shared" ref="F40:P40" si="42">IF(AND(OR(AND(MONTH($G34)&lt;=F$2,YEAR($G34)=F$1),YEAR($G34)&lt;F$1),OR(AND(MONTH(EDATE($G34,$G35*12))&gt;F$2,YEAR(EDATE($G34,$G35*12))=F$1),YEAR(EDATE($G34,$G35*12))&gt;F$1)),$G33*$G36%*POWER(1+$G36%,$G35)/(POWER(1+$G36%,$G35)-1)/12-F41,0)</f>
        <v>0</v>
      </c>
      <c r="G40" s="35">
        <f t="shared" si="42"/>
        <v>0</v>
      </c>
      <c r="H40" s="35">
        <f t="shared" si="42"/>
        <v>0</v>
      </c>
      <c r="I40" s="35">
        <f t="shared" si="42"/>
        <v>0</v>
      </c>
      <c r="J40" s="35">
        <f t="shared" si="42"/>
        <v>0</v>
      </c>
      <c r="K40" s="35">
        <f t="shared" si="42"/>
        <v>0</v>
      </c>
      <c r="L40" s="35">
        <f t="shared" si="42"/>
        <v>0</v>
      </c>
      <c r="M40" s="35">
        <f t="shared" si="42"/>
        <v>0</v>
      </c>
      <c r="N40" s="35">
        <f t="shared" si="42"/>
        <v>0</v>
      </c>
      <c r="O40" s="35">
        <f t="shared" si="42"/>
        <v>0</v>
      </c>
      <c r="P40" s="35">
        <f t="shared" si="42"/>
        <v>0</v>
      </c>
      <c r="Q40" s="35">
        <f>SUM(E40:P40)</f>
        <v>0</v>
      </c>
      <c r="R40" s="52"/>
      <c r="S40" s="35">
        <f>IF(AND(OR(AND(MONTH($G34)&lt;=S$2,YEAR($G34)=S$1),YEAR($G34)&lt;S$1),OR(AND(MONTH(EDATE($G34,$G35*12))&gt;S$2,YEAR(EDATE($G34,$G35*12))=S$1),YEAR(EDATE($G34,$G35*12))&gt;S$1)),$G33*$G36%*POWER(1+$G36%,$G35)/(POWER(1+$G36%,$G35)-1)/12-S41,0)</f>
        <v>0</v>
      </c>
      <c r="T40" s="35">
        <f t="shared" ref="T40:AD40" si="43">IF(AND(OR(AND(MONTH($G34)&lt;=T$2,YEAR($G34)=T$1),YEAR($G34)&lt;T$1),OR(AND(MONTH(EDATE($G34,$G35*12))&gt;T$2,YEAR(EDATE($G34,$G35*12))=T$1),YEAR(EDATE($G34,$G35*12))&gt;T$1)),$G33*$G36%*POWER(1+$G36%,$G35)/(POWER(1+$G36%,$G35)-1)/12-T41,0)</f>
        <v>0</v>
      </c>
      <c r="U40" s="35">
        <f t="shared" si="43"/>
        <v>0</v>
      </c>
      <c r="V40" s="35">
        <f t="shared" si="43"/>
        <v>0</v>
      </c>
      <c r="W40" s="35">
        <f t="shared" si="43"/>
        <v>0</v>
      </c>
      <c r="X40" s="35">
        <f t="shared" si="43"/>
        <v>0</v>
      </c>
      <c r="Y40" s="35">
        <f t="shared" si="43"/>
        <v>0</v>
      </c>
      <c r="Z40" s="35">
        <f t="shared" si="43"/>
        <v>0</v>
      </c>
      <c r="AA40" s="35">
        <f t="shared" si="43"/>
        <v>0</v>
      </c>
      <c r="AB40" s="35">
        <f t="shared" si="43"/>
        <v>0</v>
      </c>
      <c r="AC40" s="35">
        <f t="shared" si="43"/>
        <v>0</v>
      </c>
      <c r="AD40" s="35">
        <f t="shared" si="43"/>
        <v>0</v>
      </c>
      <c r="AE40" s="35">
        <f>SUM(S40:AD40)</f>
        <v>0</v>
      </c>
    </row>
    <row r="41" spans="3:31" hidden="1" outlineLevel="1" x14ac:dyDescent="0.2">
      <c r="C41" s="31" t="s">
        <v>117</v>
      </c>
      <c r="E41" s="35">
        <f>IF(AND(OR(AND(MONTH($G34)&lt;=E$2,YEAR($G34)=E$1),YEAR($G34)&lt;E$1),OR(AND(MONTH(EDATE($G34,$G35*12))&gt;E$2,YEAR(EDATE($G34,$G35*12))=E$1),YEAR(EDATE($G34,$G35*12))&gt;E$1)),E39*$G36%/12,0)</f>
        <v>0</v>
      </c>
      <c r="F41" s="35">
        <f t="shared" ref="F41:P41" si="44">IF(AND(OR(AND(MONTH($G34)&lt;=F$2,YEAR($G34)=F$1),YEAR($G34)&lt;F$1),OR(AND(MONTH(EDATE($G34,$G35*12))&gt;F$2,YEAR(EDATE($G34,$G35*12))=F$1),YEAR(EDATE($G34,$G35*12))&gt;F$1)),F39*$G36%/12,0)</f>
        <v>0</v>
      </c>
      <c r="G41" s="35">
        <f t="shared" si="44"/>
        <v>0</v>
      </c>
      <c r="H41" s="35">
        <f t="shared" si="44"/>
        <v>0</v>
      </c>
      <c r="I41" s="35">
        <f t="shared" si="44"/>
        <v>0</v>
      </c>
      <c r="J41" s="35">
        <f t="shared" si="44"/>
        <v>0</v>
      </c>
      <c r="K41" s="35">
        <f t="shared" si="44"/>
        <v>0</v>
      </c>
      <c r="L41" s="35">
        <f t="shared" si="44"/>
        <v>0</v>
      </c>
      <c r="M41" s="35">
        <f t="shared" si="44"/>
        <v>0</v>
      </c>
      <c r="N41" s="35">
        <f t="shared" si="44"/>
        <v>0</v>
      </c>
      <c r="O41" s="35">
        <f t="shared" si="44"/>
        <v>0</v>
      </c>
      <c r="P41" s="35">
        <f t="shared" si="44"/>
        <v>0</v>
      </c>
      <c r="Q41" s="35">
        <f>SUM(E41:P41)</f>
        <v>0</v>
      </c>
      <c r="R41" s="52"/>
      <c r="S41" s="35">
        <f>IF(AND(OR(AND(MONTH($G34)&lt;=S$2,YEAR($G34)=S$1),YEAR($G34)&lt;S$1),OR(AND(MONTH(EDATE($G34,$G35*12))&gt;S$2,YEAR(EDATE($G34,$G35*12))=S$1),YEAR(EDATE($G34,$G35*12))&gt;S$1)),S39*$G36%/12,0)</f>
        <v>0</v>
      </c>
      <c r="T41" s="35">
        <f t="shared" ref="T41:AD41" si="45">IF(AND(OR(AND(MONTH($G34)&lt;=T$2,YEAR($G34)=T$1),YEAR($G34)&lt;T$1),OR(AND(MONTH(EDATE($G34,$G35*12))&gt;T$2,YEAR(EDATE($G34,$G35*12))=T$1),YEAR(EDATE($G34,$G35*12))&gt;T$1)),T39*$G36%/12,0)</f>
        <v>0</v>
      </c>
      <c r="U41" s="35">
        <f t="shared" si="45"/>
        <v>0</v>
      </c>
      <c r="V41" s="35">
        <f t="shared" si="45"/>
        <v>0</v>
      </c>
      <c r="W41" s="35">
        <f t="shared" si="45"/>
        <v>0</v>
      </c>
      <c r="X41" s="35">
        <f t="shared" si="45"/>
        <v>0</v>
      </c>
      <c r="Y41" s="35">
        <f t="shared" si="45"/>
        <v>0</v>
      </c>
      <c r="Z41" s="35">
        <f t="shared" si="45"/>
        <v>0</v>
      </c>
      <c r="AA41" s="35">
        <f t="shared" si="45"/>
        <v>0</v>
      </c>
      <c r="AB41" s="35">
        <f t="shared" si="45"/>
        <v>0</v>
      </c>
      <c r="AC41" s="35">
        <f t="shared" si="45"/>
        <v>0</v>
      </c>
      <c r="AD41" s="35">
        <f t="shared" si="45"/>
        <v>0</v>
      </c>
      <c r="AE41" s="35">
        <f>SUM(S41:AD41)</f>
        <v>0</v>
      </c>
    </row>
    <row r="42" spans="3:31" collapsed="1" x14ac:dyDescent="0.2"/>
    <row r="43" spans="3:31" x14ac:dyDescent="0.2">
      <c r="C43" s="24" t="s">
        <v>123</v>
      </c>
    </row>
    <row r="44" spans="3:31" x14ac:dyDescent="0.2">
      <c r="C44" s="30" t="s">
        <v>102</v>
      </c>
      <c r="E44" s="80" t="s">
        <v>200</v>
      </c>
      <c r="F44" s="81"/>
      <c r="G44" s="81"/>
    </row>
    <row r="45" spans="3:31" x14ac:dyDescent="0.2">
      <c r="C45" s="30" t="s">
        <v>114</v>
      </c>
      <c r="G45" s="43"/>
    </row>
    <row r="46" spans="3:31" x14ac:dyDescent="0.2">
      <c r="C46" s="30" t="s">
        <v>104</v>
      </c>
      <c r="G46" s="45"/>
    </row>
    <row r="47" spans="3:31" x14ac:dyDescent="0.2">
      <c r="C47" s="30" t="s">
        <v>115</v>
      </c>
      <c r="G47" s="46">
        <v>5</v>
      </c>
    </row>
    <row r="48" spans="3:31" x14ac:dyDescent="0.2">
      <c r="C48" s="33" t="s">
        <v>119</v>
      </c>
      <c r="G48" s="43">
        <v>3</v>
      </c>
    </row>
    <row r="49" spans="3:31" hidden="1" outlineLevel="1" x14ac:dyDescent="0.2"/>
    <row r="50" spans="3:31" hidden="1" outlineLevel="1" x14ac:dyDescent="0.2">
      <c r="C50" s="31" t="s">
        <v>116</v>
      </c>
      <c r="E50" s="35">
        <f>IF(AND(MONTH($G46)=E$2,YEAR($G46)=E$1),$G45,0)</f>
        <v>0</v>
      </c>
      <c r="F50" s="35">
        <f t="shared" ref="F50:P50" si="46">IF(AND(MONTH($G46)=F$2,YEAR($G46)=F$1),$G45,0)</f>
        <v>0</v>
      </c>
      <c r="G50" s="35">
        <f t="shared" si="46"/>
        <v>0</v>
      </c>
      <c r="H50" s="35">
        <f t="shared" si="46"/>
        <v>0</v>
      </c>
      <c r="I50" s="35">
        <f t="shared" si="46"/>
        <v>0</v>
      </c>
      <c r="J50" s="35">
        <f t="shared" si="46"/>
        <v>0</v>
      </c>
      <c r="K50" s="35">
        <f t="shared" si="46"/>
        <v>0</v>
      </c>
      <c r="L50" s="35">
        <f t="shared" si="46"/>
        <v>0</v>
      </c>
      <c r="M50" s="35">
        <f t="shared" si="46"/>
        <v>0</v>
      </c>
      <c r="N50" s="35">
        <f t="shared" si="46"/>
        <v>0</v>
      </c>
      <c r="O50" s="35">
        <f t="shared" si="46"/>
        <v>0</v>
      </c>
      <c r="P50" s="35">
        <f t="shared" si="46"/>
        <v>0</v>
      </c>
      <c r="Q50" s="35">
        <f>SUM(E50:P50)</f>
        <v>0</v>
      </c>
      <c r="R50" s="52"/>
      <c r="S50" s="35">
        <f>IF(AND(MONTH($G46)=S$12,YEAR($G46)=$S$9),$G45,0)</f>
        <v>0</v>
      </c>
      <c r="T50" s="35">
        <f t="shared" ref="T50:AD50" si="47">IF(AND(MONTH($G46)=T$12,YEAR($G46)=$S$9),$G45,0)</f>
        <v>0</v>
      </c>
      <c r="U50" s="35">
        <f t="shared" si="47"/>
        <v>0</v>
      </c>
      <c r="V50" s="35">
        <f t="shared" si="47"/>
        <v>0</v>
      </c>
      <c r="W50" s="35">
        <f t="shared" si="47"/>
        <v>0</v>
      </c>
      <c r="X50" s="35">
        <f t="shared" si="47"/>
        <v>0</v>
      </c>
      <c r="Y50" s="35">
        <f t="shared" si="47"/>
        <v>0</v>
      </c>
      <c r="Z50" s="35">
        <f t="shared" si="47"/>
        <v>0</v>
      </c>
      <c r="AA50" s="35">
        <f t="shared" si="47"/>
        <v>0</v>
      </c>
      <c r="AB50" s="35">
        <f t="shared" si="47"/>
        <v>0</v>
      </c>
      <c r="AC50" s="35">
        <f t="shared" si="47"/>
        <v>0</v>
      </c>
      <c r="AD50" s="35">
        <f t="shared" si="47"/>
        <v>0</v>
      </c>
      <c r="AE50" s="35">
        <f>SUM(S50:AD50)</f>
        <v>0</v>
      </c>
    </row>
    <row r="51" spans="3:31" hidden="1" outlineLevel="1" x14ac:dyDescent="0.2">
      <c r="C51" s="31" t="s">
        <v>120</v>
      </c>
      <c r="E51" s="35">
        <f>E50</f>
        <v>0</v>
      </c>
      <c r="F51" s="35">
        <f t="shared" ref="F51" si="48">E51+F50-E52</f>
        <v>0</v>
      </c>
      <c r="G51" s="35">
        <f t="shared" ref="G51" si="49">F51+G50-F52</f>
        <v>0</v>
      </c>
      <c r="H51" s="35">
        <f t="shared" ref="H51" si="50">G51+H50-G52</f>
        <v>0</v>
      </c>
      <c r="I51" s="35">
        <f t="shared" ref="I51" si="51">H51+I50-H52</f>
        <v>0</v>
      </c>
      <c r="J51" s="35">
        <f t="shared" ref="J51" si="52">I51+J50-I52</f>
        <v>0</v>
      </c>
      <c r="K51" s="35">
        <f t="shared" ref="K51" si="53">J51+K50-J52</f>
        <v>0</v>
      </c>
      <c r="L51" s="35">
        <f>K51+L50-K52</f>
        <v>0</v>
      </c>
      <c r="M51" s="35">
        <f t="shared" ref="M51" si="54">L51+M50-L52</f>
        <v>0</v>
      </c>
      <c r="N51" s="35">
        <f t="shared" ref="N51" si="55">M51+N50-M52</f>
        <v>0</v>
      </c>
      <c r="O51" s="35">
        <f t="shared" ref="O51" si="56">N51+O50-N52</f>
        <v>0</v>
      </c>
      <c r="P51" s="35">
        <f t="shared" ref="P51" si="57">O51+P50-O52</f>
        <v>0</v>
      </c>
      <c r="Q51" s="35">
        <f>P51</f>
        <v>0</v>
      </c>
      <c r="R51" s="52"/>
      <c r="S51" s="35">
        <f>P51+S50-P52</f>
        <v>0</v>
      </c>
      <c r="T51" s="35">
        <f>S51+T50-S52</f>
        <v>0</v>
      </c>
      <c r="U51" s="35">
        <f>T51+U50-T52</f>
        <v>0</v>
      </c>
      <c r="V51" s="35">
        <f t="shared" ref="V51" si="58">U51+V50-U52</f>
        <v>0</v>
      </c>
      <c r="W51" s="35">
        <f t="shared" ref="W51" si="59">V51+W50-V52</f>
        <v>0</v>
      </c>
      <c r="X51" s="35">
        <f t="shared" ref="X51" si="60">W51+X50-W52</f>
        <v>0</v>
      </c>
      <c r="Y51" s="35">
        <f t="shared" ref="Y51" si="61">X51+Y50-X52</f>
        <v>0</v>
      </c>
      <c r="Z51" s="35">
        <f t="shared" ref="Z51" si="62">Y51+Z50-Y52</f>
        <v>0</v>
      </c>
      <c r="AA51" s="35">
        <f t="shared" ref="AA51" si="63">Z51+AA50-Z52</f>
        <v>0</v>
      </c>
      <c r="AB51" s="35">
        <f t="shared" ref="AB51" si="64">AA51+AB50-AA52</f>
        <v>0</v>
      </c>
      <c r="AC51" s="35">
        <f t="shared" ref="AC51" si="65">AB51+AC50-AB52</f>
        <v>0</v>
      </c>
      <c r="AD51" s="35">
        <f t="shared" ref="AD51" si="66">AC51+AD50-AC52</f>
        <v>0</v>
      </c>
      <c r="AE51" s="35">
        <f>AD51</f>
        <v>0</v>
      </c>
    </row>
    <row r="52" spans="3:31" hidden="1" outlineLevel="1" x14ac:dyDescent="0.2">
      <c r="C52" s="31" t="s">
        <v>118</v>
      </c>
      <c r="E52" s="35">
        <f>IF(AND(OR(AND(MONTH($G46)&lt;=E$2,YEAR($G46)=E$1),YEAR($G46)&lt;E$1),OR(AND(MONTH(EDATE($G46,$G47*12))&gt;E$2,YEAR(EDATE($G46,$G47*12))=E$1),YEAR(EDATE($G46,$G47*12))&gt;E$1)),$G45*$G48%*POWER(POWER(1+$G48%,1/12),$G47*12)/(POWER(POWER(1+$G48%,1/12),$G47*12)-1)-E53,0)</f>
        <v>0</v>
      </c>
      <c r="F52" s="35">
        <f t="shared" ref="F52:P52" si="67">IF(AND(OR(AND(MONTH($G46)&lt;=F$2,YEAR($G46)=F$1),YEAR($G46)&lt;F$1),OR(AND(MONTH(EDATE($G46,$G47*12))&gt;F$2,YEAR(EDATE($G46,$G47*12))=F$1),YEAR(EDATE($G46,$G47*12))&gt;F$1)),$G45*$G48%*POWER(1+$G48%,$G47)/(POWER(1+$G48%,$G47)-1)/12-F53,0)</f>
        <v>0</v>
      </c>
      <c r="G52" s="35">
        <f t="shared" si="67"/>
        <v>0</v>
      </c>
      <c r="H52" s="35">
        <f t="shared" si="67"/>
        <v>0</v>
      </c>
      <c r="I52" s="35">
        <f t="shared" si="67"/>
        <v>0</v>
      </c>
      <c r="J52" s="35">
        <f t="shared" si="67"/>
        <v>0</v>
      </c>
      <c r="K52" s="35">
        <f t="shared" si="67"/>
        <v>0</v>
      </c>
      <c r="L52" s="35">
        <f t="shared" si="67"/>
        <v>0</v>
      </c>
      <c r="M52" s="35">
        <f t="shared" si="67"/>
        <v>0</v>
      </c>
      <c r="N52" s="35">
        <f t="shared" si="67"/>
        <v>0</v>
      </c>
      <c r="O52" s="35">
        <f t="shared" si="67"/>
        <v>0</v>
      </c>
      <c r="P52" s="35">
        <f t="shared" si="67"/>
        <v>0</v>
      </c>
      <c r="Q52" s="35">
        <f>SUM(E52:P52)</f>
        <v>0</v>
      </c>
      <c r="R52" s="52"/>
      <c r="S52" s="35">
        <f>IF(AND(OR(AND(MONTH($G46)&lt;=S$2,YEAR($G46)=S$1),YEAR($G46)&lt;S$1),OR(AND(MONTH(EDATE($G46,$G47*12))&gt;S$2,YEAR(EDATE($G46,$G47*12))=S$1),YEAR(EDATE($G46,$G47*12))&gt;S$1)),$G45*$G48%*POWER(1+$G48%,$G47)/(POWER(1+$G48%,$G47)-1)/12-S53,0)</f>
        <v>0</v>
      </c>
      <c r="T52" s="35">
        <f t="shared" ref="T52:AD52" si="68">IF(AND(OR(AND(MONTH($G46)&lt;=T$2,YEAR($G46)=T$1),YEAR($G46)&lt;T$1),OR(AND(MONTH(EDATE($G46,$G47*12))&gt;T$2,YEAR(EDATE($G46,$G47*12))=T$1),YEAR(EDATE($G46,$G47*12))&gt;T$1)),$G45*$G48%*POWER(1+$G48%,$G47)/(POWER(1+$G48%,$G47)-1)/12-T53,0)</f>
        <v>0</v>
      </c>
      <c r="U52" s="35">
        <f t="shared" si="68"/>
        <v>0</v>
      </c>
      <c r="V52" s="35">
        <f t="shared" si="68"/>
        <v>0</v>
      </c>
      <c r="W52" s="35">
        <f t="shared" si="68"/>
        <v>0</v>
      </c>
      <c r="X52" s="35">
        <f t="shared" si="68"/>
        <v>0</v>
      </c>
      <c r="Y52" s="35">
        <f t="shared" si="68"/>
        <v>0</v>
      </c>
      <c r="Z52" s="35">
        <f t="shared" si="68"/>
        <v>0</v>
      </c>
      <c r="AA52" s="35">
        <f t="shared" si="68"/>
        <v>0</v>
      </c>
      <c r="AB52" s="35">
        <f t="shared" si="68"/>
        <v>0</v>
      </c>
      <c r="AC52" s="35">
        <f t="shared" si="68"/>
        <v>0</v>
      </c>
      <c r="AD52" s="35">
        <f t="shared" si="68"/>
        <v>0</v>
      </c>
      <c r="AE52" s="35">
        <f>SUM(S52:AD52)</f>
        <v>0</v>
      </c>
    </row>
    <row r="53" spans="3:31" hidden="1" outlineLevel="1" x14ac:dyDescent="0.2">
      <c r="C53" s="31" t="s">
        <v>117</v>
      </c>
      <c r="E53" s="35">
        <f>IF(AND(OR(AND(MONTH($G46)&lt;=E$2,YEAR($G46)=E$1),YEAR($G46)&lt;E$1),OR(AND(MONTH(EDATE($G46,$G47*12))&gt;E$2,YEAR(EDATE($G46,$G47*12))=E$1),YEAR(EDATE($G46,$G47*12))&gt;E$1)),E51*$G48%/12,0)</f>
        <v>0</v>
      </c>
      <c r="F53" s="35">
        <f t="shared" ref="F53:P53" si="69">IF(AND(OR(AND(MONTH($G46)&lt;=F$2,YEAR($G46)=F$1),YEAR($G46)&lt;F$1),OR(AND(MONTH(EDATE($G46,$G47*12))&gt;F$2,YEAR(EDATE($G46,$G47*12))=F$1),YEAR(EDATE($G46,$G47*12))&gt;F$1)),F51*$G48%/12,0)</f>
        <v>0</v>
      </c>
      <c r="G53" s="35">
        <f t="shared" si="69"/>
        <v>0</v>
      </c>
      <c r="H53" s="35">
        <f t="shared" si="69"/>
        <v>0</v>
      </c>
      <c r="I53" s="35">
        <f t="shared" si="69"/>
        <v>0</v>
      </c>
      <c r="J53" s="35">
        <f t="shared" si="69"/>
        <v>0</v>
      </c>
      <c r="K53" s="35">
        <f t="shared" si="69"/>
        <v>0</v>
      </c>
      <c r="L53" s="35">
        <f t="shared" si="69"/>
        <v>0</v>
      </c>
      <c r="M53" s="35">
        <f t="shared" si="69"/>
        <v>0</v>
      </c>
      <c r="N53" s="35">
        <f t="shared" si="69"/>
        <v>0</v>
      </c>
      <c r="O53" s="35">
        <f t="shared" si="69"/>
        <v>0</v>
      </c>
      <c r="P53" s="35">
        <f t="shared" si="69"/>
        <v>0</v>
      </c>
      <c r="Q53" s="35">
        <f>SUM(E53:P53)</f>
        <v>0</v>
      </c>
      <c r="R53" s="52"/>
      <c r="S53" s="35">
        <f>IF(AND(OR(AND(MONTH($G46)&lt;=S$2,YEAR($G46)=S$1),YEAR($G46)&lt;S$1),OR(AND(MONTH(EDATE($G46,$G47*12))&gt;S$2,YEAR(EDATE($G46,$G47*12))=S$1),YEAR(EDATE($G46,$G47*12))&gt;S$1)),S51*$G48%/12,0)</f>
        <v>0</v>
      </c>
      <c r="T53" s="35">
        <f t="shared" ref="T53:AD53" si="70">IF(AND(OR(AND(MONTH($G46)&lt;=T$2,YEAR($G46)=T$1),YEAR($G46)&lt;T$1),OR(AND(MONTH(EDATE($G46,$G47*12))&gt;T$2,YEAR(EDATE($G46,$G47*12))=T$1),YEAR(EDATE($G46,$G47*12))&gt;T$1)),T51*$G48%/12,0)</f>
        <v>0</v>
      </c>
      <c r="U53" s="35">
        <f t="shared" si="70"/>
        <v>0</v>
      </c>
      <c r="V53" s="35">
        <f t="shared" si="70"/>
        <v>0</v>
      </c>
      <c r="W53" s="35">
        <f t="shared" si="70"/>
        <v>0</v>
      </c>
      <c r="X53" s="35">
        <f t="shared" si="70"/>
        <v>0</v>
      </c>
      <c r="Y53" s="35">
        <f t="shared" si="70"/>
        <v>0</v>
      </c>
      <c r="Z53" s="35">
        <f t="shared" si="70"/>
        <v>0</v>
      </c>
      <c r="AA53" s="35">
        <f t="shared" si="70"/>
        <v>0</v>
      </c>
      <c r="AB53" s="35">
        <f t="shared" si="70"/>
        <v>0</v>
      </c>
      <c r="AC53" s="35">
        <f t="shared" si="70"/>
        <v>0</v>
      </c>
      <c r="AD53" s="35">
        <f t="shared" si="70"/>
        <v>0</v>
      </c>
      <c r="AE53" s="35">
        <f>SUM(S53:AD53)</f>
        <v>0</v>
      </c>
    </row>
    <row r="54" spans="3:31" collapsed="1" x14ac:dyDescent="0.2"/>
    <row r="55" spans="3:31" x14ac:dyDescent="0.2">
      <c r="C55" s="24" t="s">
        <v>124</v>
      </c>
    </row>
    <row r="56" spans="3:31" x14ac:dyDescent="0.2">
      <c r="C56" s="30" t="s">
        <v>102</v>
      </c>
      <c r="E56" s="80" t="s">
        <v>200</v>
      </c>
      <c r="F56" s="81"/>
      <c r="G56" s="81"/>
    </row>
    <row r="57" spans="3:31" x14ac:dyDescent="0.2">
      <c r="C57" s="30" t="s">
        <v>114</v>
      </c>
      <c r="G57" s="43"/>
    </row>
    <row r="58" spans="3:31" x14ac:dyDescent="0.2">
      <c r="C58" s="30" t="s">
        <v>104</v>
      </c>
      <c r="G58" s="45"/>
    </row>
    <row r="59" spans="3:31" x14ac:dyDescent="0.2">
      <c r="C59" s="30" t="s">
        <v>115</v>
      </c>
      <c r="G59" s="46">
        <v>5</v>
      </c>
    </row>
    <row r="60" spans="3:31" x14ac:dyDescent="0.2">
      <c r="C60" s="33" t="s">
        <v>119</v>
      </c>
      <c r="G60" s="43">
        <v>3</v>
      </c>
    </row>
    <row r="61" spans="3:31" hidden="1" outlineLevel="1" x14ac:dyDescent="0.2"/>
    <row r="62" spans="3:31" hidden="1" outlineLevel="1" x14ac:dyDescent="0.2">
      <c r="C62" s="31" t="s">
        <v>116</v>
      </c>
      <c r="E62" s="35">
        <f>IF(AND(MONTH($G58)=E$2,YEAR($G58)=E$1),$G57,0)</f>
        <v>0</v>
      </c>
      <c r="F62" s="35">
        <f t="shared" ref="F62:P62" si="71">IF(AND(MONTH($G58)=F$2,YEAR($G58)=F$1),$G57,0)</f>
        <v>0</v>
      </c>
      <c r="G62" s="35">
        <f t="shared" si="71"/>
        <v>0</v>
      </c>
      <c r="H62" s="35">
        <f t="shared" si="71"/>
        <v>0</v>
      </c>
      <c r="I62" s="35">
        <f t="shared" si="71"/>
        <v>0</v>
      </c>
      <c r="J62" s="35">
        <f t="shared" si="71"/>
        <v>0</v>
      </c>
      <c r="K62" s="35">
        <f t="shared" si="71"/>
        <v>0</v>
      </c>
      <c r="L62" s="35">
        <f t="shared" si="71"/>
        <v>0</v>
      </c>
      <c r="M62" s="35">
        <f t="shared" si="71"/>
        <v>0</v>
      </c>
      <c r="N62" s="35">
        <f t="shared" si="71"/>
        <v>0</v>
      </c>
      <c r="O62" s="35">
        <f t="shared" si="71"/>
        <v>0</v>
      </c>
      <c r="P62" s="35">
        <f t="shared" si="71"/>
        <v>0</v>
      </c>
      <c r="Q62" s="35">
        <f>SUM(E62:P62)</f>
        <v>0</v>
      </c>
      <c r="R62" s="52"/>
      <c r="S62" s="35">
        <f>IF(AND(MONTH($G58)=S$12,YEAR($G58)=$S$9),$G57,0)</f>
        <v>0</v>
      </c>
      <c r="T62" s="35">
        <f t="shared" ref="T62:AD62" si="72">IF(AND(MONTH($G58)=T$12,YEAR($G58)=$S$9),$G57,0)</f>
        <v>0</v>
      </c>
      <c r="U62" s="35">
        <f t="shared" si="72"/>
        <v>0</v>
      </c>
      <c r="V62" s="35">
        <f t="shared" si="72"/>
        <v>0</v>
      </c>
      <c r="W62" s="35">
        <f t="shared" si="72"/>
        <v>0</v>
      </c>
      <c r="X62" s="35">
        <f t="shared" si="72"/>
        <v>0</v>
      </c>
      <c r="Y62" s="35">
        <f t="shared" si="72"/>
        <v>0</v>
      </c>
      <c r="Z62" s="35">
        <f t="shared" si="72"/>
        <v>0</v>
      </c>
      <c r="AA62" s="35">
        <f t="shared" si="72"/>
        <v>0</v>
      </c>
      <c r="AB62" s="35">
        <f t="shared" si="72"/>
        <v>0</v>
      </c>
      <c r="AC62" s="35">
        <f t="shared" si="72"/>
        <v>0</v>
      </c>
      <c r="AD62" s="35">
        <f t="shared" si="72"/>
        <v>0</v>
      </c>
      <c r="AE62" s="35">
        <f>SUM(S62:AD62)</f>
        <v>0</v>
      </c>
    </row>
    <row r="63" spans="3:31" hidden="1" outlineLevel="1" x14ac:dyDescent="0.2">
      <c r="C63" s="31" t="s">
        <v>120</v>
      </c>
      <c r="E63" s="35">
        <f>E62</f>
        <v>0</v>
      </c>
      <c r="F63" s="35">
        <f t="shared" ref="F63" si="73">E63+F62-E64</f>
        <v>0</v>
      </c>
      <c r="G63" s="35">
        <f t="shared" ref="G63" si="74">F63+G62-F64</f>
        <v>0</v>
      </c>
      <c r="H63" s="35">
        <f t="shared" ref="H63" si="75">G63+H62-G64</f>
        <v>0</v>
      </c>
      <c r="I63" s="35">
        <f t="shared" ref="I63" si="76">H63+I62-H64</f>
        <v>0</v>
      </c>
      <c r="J63" s="35">
        <f t="shared" ref="J63" si="77">I63+J62-I64</f>
        <v>0</v>
      </c>
      <c r="K63" s="35">
        <f t="shared" ref="K63" si="78">J63+K62-J64</f>
        <v>0</v>
      </c>
      <c r="L63" s="35">
        <f>K63+L62-K64</f>
        <v>0</v>
      </c>
      <c r="M63" s="35">
        <f t="shared" ref="M63" si="79">L63+M62-L64</f>
        <v>0</v>
      </c>
      <c r="N63" s="35">
        <f t="shared" ref="N63" si="80">M63+N62-M64</f>
        <v>0</v>
      </c>
      <c r="O63" s="35">
        <f t="shared" ref="O63" si="81">N63+O62-N64</f>
        <v>0</v>
      </c>
      <c r="P63" s="35">
        <f t="shared" ref="P63" si="82">O63+P62-O64</f>
        <v>0</v>
      </c>
      <c r="Q63" s="35">
        <f>P63</f>
        <v>0</v>
      </c>
      <c r="R63" s="52"/>
      <c r="S63" s="35">
        <f>P63+S62-P64</f>
        <v>0</v>
      </c>
      <c r="T63" s="35">
        <f>S63+T62-S64</f>
        <v>0</v>
      </c>
      <c r="U63" s="35">
        <f>T63+U62-T64</f>
        <v>0</v>
      </c>
      <c r="V63" s="35">
        <f t="shared" ref="V63" si="83">U63+V62-U64</f>
        <v>0</v>
      </c>
      <c r="W63" s="35">
        <f t="shared" ref="W63" si="84">V63+W62-V64</f>
        <v>0</v>
      </c>
      <c r="X63" s="35">
        <f t="shared" ref="X63" si="85">W63+X62-W64</f>
        <v>0</v>
      </c>
      <c r="Y63" s="35">
        <f t="shared" ref="Y63" si="86">X63+Y62-X64</f>
        <v>0</v>
      </c>
      <c r="Z63" s="35">
        <f t="shared" ref="Z63" si="87">Y63+Z62-Y64</f>
        <v>0</v>
      </c>
      <c r="AA63" s="35">
        <f t="shared" ref="AA63" si="88">Z63+AA62-Z64</f>
        <v>0</v>
      </c>
      <c r="AB63" s="35">
        <f t="shared" ref="AB63" si="89">AA63+AB62-AA64</f>
        <v>0</v>
      </c>
      <c r="AC63" s="35">
        <f t="shared" ref="AC63" si="90">AB63+AC62-AB64</f>
        <v>0</v>
      </c>
      <c r="AD63" s="35">
        <f t="shared" ref="AD63" si="91">AC63+AD62-AC64</f>
        <v>0</v>
      </c>
      <c r="AE63" s="35">
        <f>AD63</f>
        <v>0</v>
      </c>
    </row>
    <row r="64" spans="3:31" hidden="1" outlineLevel="1" x14ac:dyDescent="0.2">
      <c r="C64" s="31" t="s">
        <v>118</v>
      </c>
      <c r="E64" s="35">
        <f>IF(AND(OR(AND(MONTH($G58)&lt;=E$2,YEAR($G58)=E$1),YEAR($G58)&lt;E$1),OR(AND(MONTH(EDATE($G58,$G59*12))&gt;E$2,YEAR(EDATE($G58,$G59*12))=E$1),YEAR(EDATE($G58,$G59*12))&gt;E$1)),$G57*$G60%*POWER(POWER(1+$G60%,1/12),$G59*12)/(POWER(POWER(1+$G60%,1/12),$G59*12)-1)-E65,0)</f>
        <v>0</v>
      </c>
      <c r="F64" s="35">
        <f t="shared" ref="F64:P64" si="92">IF(AND(OR(AND(MONTH($G58)&lt;=F$2,YEAR($G58)=F$1),YEAR($G58)&lt;F$1),OR(AND(MONTH(EDATE($G58,$G59*12))&gt;F$2,YEAR(EDATE($G58,$G59*12))=F$1),YEAR(EDATE($G58,$G59*12))&gt;F$1)),$G57*$G60%*POWER(1+$G60%,$G59)/(POWER(1+$G60%,$G59)-1)/12-F65,0)</f>
        <v>0</v>
      </c>
      <c r="G64" s="35">
        <f t="shared" si="92"/>
        <v>0</v>
      </c>
      <c r="H64" s="35">
        <f t="shared" si="92"/>
        <v>0</v>
      </c>
      <c r="I64" s="35">
        <f t="shared" si="92"/>
        <v>0</v>
      </c>
      <c r="J64" s="35">
        <f t="shared" si="92"/>
        <v>0</v>
      </c>
      <c r="K64" s="35">
        <f t="shared" si="92"/>
        <v>0</v>
      </c>
      <c r="L64" s="35">
        <f t="shared" si="92"/>
        <v>0</v>
      </c>
      <c r="M64" s="35">
        <f t="shared" si="92"/>
        <v>0</v>
      </c>
      <c r="N64" s="35">
        <f t="shared" si="92"/>
        <v>0</v>
      </c>
      <c r="O64" s="35">
        <f t="shared" si="92"/>
        <v>0</v>
      </c>
      <c r="P64" s="35">
        <f t="shared" si="92"/>
        <v>0</v>
      </c>
      <c r="Q64" s="35">
        <f>SUM(E64:P64)</f>
        <v>0</v>
      </c>
      <c r="R64" s="52"/>
      <c r="S64" s="35">
        <f>IF(AND(OR(AND(MONTH($G58)&lt;=S$2,YEAR($G58)=S$1),YEAR($G58)&lt;S$1),OR(AND(MONTH(EDATE($G58,$G59*12))&gt;S$2,YEAR(EDATE($G58,$G59*12))=S$1),YEAR(EDATE($G58,$G59*12))&gt;S$1)),$G57*$G60%*POWER(1+$G60%,$G59)/(POWER(1+$G60%,$G59)-1)/12-S65,0)</f>
        <v>0</v>
      </c>
      <c r="T64" s="35">
        <f t="shared" ref="T64:AD64" si="93">IF(AND(OR(AND(MONTH($G58)&lt;=T$2,YEAR($G58)=T$1),YEAR($G58)&lt;T$1),OR(AND(MONTH(EDATE($G58,$G59*12))&gt;T$2,YEAR(EDATE($G58,$G59*12))=T$1),YEAR(EDATE($G58,$G59*12))&gt;T$1)),$G57*$G60%*POWER(1+$G60%,$G59)/(POWER(1+$G60%,$G59)-1)/12-T65,0)</f>
        <v>0</v>
      </c>
      <c r="U64" s="35">
        <f t="shared" si="93"/>
        <v>0</v>
      </c>
      <c r="V64" s="35">
        <f t="shared" si="93"/>
        <v>0</v>
      </c>
      <c r="W64" s="35">
        <f t="shared" si="93"/>
        <v>0</v>
      </c>
      <c r="X64" s="35">
        <f t="shared" si="93"/>
        <v>0</v>
      </c>
      <c r="Y64" s="35">
        <f t="shared" si="93"/>
        <v>0</v>
      </c>
      <c r="Z64" s="35">
        <f t="shared" si="93"/>
        <v>0</v>
      </c>
      <c r="AA64" s="35">
        <f t="shared" si="93"/>
        <v>0</v>
      </c>
      <c r="AB64" s="35">
        <f t="shared" si="93"/>
        <v>0</v>
      </c>
      <c r="AC64" s="35">
        <f t="shared" si="93"/>
        <v>0</v>
      </c>
      <c r="AD64" s="35">
        <f t="shared" si="93"/>
        <v>0</v>
      </c>
      <c r="AE64" s="35">
        <f>SUM(S64:AD64)</f>
        <v>0</v>
      </c>
    </row>
    <row r="65" spans="3:31" hidden="1" outlineLevel="1" x14ac:dyDescent="0.2">
      <c r="C65" s="31" t="s">
        <v>117</v>
      </c>
      <c r="E65" s="35">
        <f>IF(AND(OR(AND(MONTH($G58)&lt;=E$2,YEAR($G58)=E$1),YEAR($G58)&lt;E$1),OR(AND(MONTH(EDATE($G58,$G59*12))&gt;E$2,YEAR(EDATE($G58,$G59*12))=E$1),YEAR(EDATE($G58,$G59*12))&gt;E$1)),E63*$G60%/12,0)</f>
        <v>0</v>
      </c>
      <c r="F65" s="35">
        <f t="shared" ref="F65:P65" si="94">IF(AND(OR(AND(MONTH($G58)&lt;=F$2,YEAR($G58)=F$1),YEAR($G58)&lt;F$1),OR(AND(MONTH(EDATE($G58,$G59*12))&gt;F$2,YEAR(EDATE($G58,$G59*12))=F$1),YEAR(EDATE($G58,$G59*12))&gt;F$1)),F63*$G60%/12,0)</f>
        <v>0</v>
      </c>
      <c r="G65" s="35">
        <f t="shared" si="94"/>
        <v>0</v>
      </c>
      <c r="H65" s="35">
        <f t="shared" si="94"/>
        <v>0</v>
      </c>
      <c r="I65" s="35">
        <f t="shared" si="94"/>
        <v>0</v>
      </c>
      <c r="J65" s="35">
        <f t="shared" si="94"/>
        <v>0</v>
      </c>
      <c r="K65" s="35">
        <f t="shared" si="94"/>
        <v>0</v>
      </c>
      <c r="L65" s="35">
        <f t="shared" si="94"/>
        <v>0</v>
      </c>
      <c r="M65" s="35">
        <f t="shared" si="94"/>
        <v>0</v>
      </c>
      <c r="N65" s="35">
        <f t="shared" si="94"/>
        <v>0</v>
      </c>
      <c r="O65" s="35">
        <f t="shared" si="94"/>
        <v>0</v>
      </c>
      <c r="P65" s="35">
        <f t="shared" si="94"/>
        <v>0</v>
      </c>
      <c r="Q65" s="35">
        <f>SUM(E65:P65)</f>
        <v>0</v>
      </c>
      <c r="R65" s="52"/>
      <c r="S65" s="35">
        <f>IF(AND(OR(AND(MONTH($G58)&lt;=S$2,YEAR($G58)=S$1),YEAR($G58)&lt;S$1),OR(AND(MONTH(EDATE($G58,$G59*12))&gt;S$2,YEAR(EDATE($G58,$G59*12))=S$1),YEAR(EDATE($G58,$G59*12))&gt;S$1)),S63*$G60%/12,0)</f>
        <v>0</v>
      </c>
      <c r="T65" s="35">
        <f t="shared" ref="T65:AD65" si="95">IF(AND(OR(AND(MONTH($G58)&lt;=T$2,YEAR($G58)=T$1),YEAR($G58)&lt;T$1),OR(AND(MONTH(EDATE($G58,$G59*12))&gt;T$2,YEAR(EDATE($G58,$G59*12))=T$1),YEAR(EDATE($G58,$G59*12))&gt;T$1)),T63*$G60%/12,0)</f>
        <v>0</v>
      </c>
      <c r="U65" s="35">
        <f t="shared" si="95"/>
        <v>0</v>
      </c>
      <c r="V65" s="35">
        <f t="shared" si="95"/>
        <v>0</v>
      </c>
      <c r="W65" s="35">
        <f t="shared" si="95"/>
        <v>0</v>
      </c>
      <c r="X65" s="35">
        <f t="shared" si="95"/>
        <v>0</v>
      </c>
      <c r="Y65" s="35">
        <f t="shared" si="95"/>
        <v>0</v>
      </c>
      <c r="Z65" s="35">
        <f t="shared" si="95"/>
        <v>0</v>
      </c>
      <c r="AA65" s="35">
        <f t="shared" si="95"/>
        <v>0</v>
      </c>
      <c r="AB65" s="35">
        <f t="shared" si="95"/>
        <v>0</v>
      </c>
      <c r="AC65" s="35">
        <f t="shared" si="95"/>
        <v>0</v>
      </c>
      <c r="AD65" s="35">
        <f t="shared" si="95"/>
        <v>0</v>
      </c>
      <c r="AE65" s="35">
        <f>SUM(S65:AD65)</f>
        <v>0</v>
      </c>
    </row>
    <row r="66" spans="3:31" collapsed="1" x14ac:dyDescent="0.2"/>
    <row r="67" spans="3:31" x14ac:dyDescent="0.2">
      <c r="C67" s="24" t="s">
        <v>125</v>
      </c>
    </row>
    <row r="68" spans="3:31" x14ac:dyDescent="0.2">
      <c r="C68" s="30" t="s">
        <v>102</v>
      </c>
      <c r="E68" s="80" t="s">
        <v>200</v>
      </c>
      <c r="F68" s="81"/>
      <c r="G68" s="81"/>
    </row>
    <row r="69" spans="3:31" x14ac:dyDescent="0.2">
      <c r="C69" s="30" t="s">
        <v>114</v>
      </c>
      <c r="G69" s="43"/>
    </row>
    <row r="70" spans="3:31" x14ac:dyDescent="0.2">
      <c r="C70" s="30" t="s">
        <v>104</v>
      </c>
      <c r="G70" s="45"/>
    </row>
    <row r="71" spans="3:31" x14ac:dyDescent="0.2">
      <c r="C71" s="30" t="s">
        <v>115</v>
      </c>
      <c r="G71" s="46">
        <v>5</v>
      </c>
    </row>
    <row r="72" spans="3:31" x14ac:dyDescent="0.2">
      <c r="C72" s="33" t="s">
        <v>119</v>
      </c>
      <c r="G72" s="43">
        <v>3</v>
      </c>
    </row>
    <row r="73" spans="3:31" hidden="1" outlineLevel="1" x14ac:dyDescent="0.2"/>
    <row r="74" spans="3:31" hidden="1" outlineLevel="1" x14ac:dyDescent="0.2">
      <c r="C74" s="31" t="s">
        <v>116</v>
      </c>
      <c r="E74" s="35">
        <f>IF(AND(MONTH($G70)=E$2,YEAR($G70)=E$1),$G69,0)</f>
        <v>0</v>
      </c>
      <c r="F74" s="35">
        <f t="shared" ref="F74:P74" si="96">IF(AND(MONTH($G70)=F$2,YEAR($G70)=F$1),$G69,0)</f>
        <v>0</v>
      </c>
      <c r="G74" s="35">
        <f t="shared" si="96"/>
        <v>0</v>
      </c>
      <c r="H74" s="35">
        <f t="shared" si="96"/>
        <v>0</v>
      </c>
      <c r="I74" s="35">
        <f t="shared" si="96"/>
        <v>0</v>
      </c>
      <c r="J74" s="35">
        <f t="shared" si="96"/>
        <v>0</v>
      </c>
      <c r="K74" s="35">
        <f t="shared" si="96"/>
        <v>0</v>
      </c>
      <c r="L74" s="35">
        <f t="shared" si="96"/>
        <v>0</v>
      </c>
      <c r="M74" s="35">
        <f t="shared" si="96"/>
        <v>0</v>
      </c>
      <c r="N74" s="35">
        <f t="shared" si="96"/>
        <v>0</v>
      </c>
      <c r="O74" s="35">
        <f t="shared" si="96"/>
        <v>0</v>
      </c>
      <c r="P74" s="35">
        <f t="shared" si="96"/>
        <v>0</v>
      </c>
      <c r="Q74" s="35">
        <f>SUM(E74:P74)</f>
        <v>0</v>
      </c>
      <c r="R74" s="52"/>
      <c r="S74" s="35">
        <f>IF(AND(MONTH($G70)=S$12,YEAR($G70)=$S$9),$G69,0)</f>
        <v>0</v>
      </c>
      <c r="T74" s="35">
        <f t="shared" ref="T74:AD74" si="97">IF(AND(MONTH($G70)=T$12,YEAR($G70)=$S$9),$G69,0)</f>
        <v>0</v>
      </c>
      <c r="U74" s="35">
        <f t="shared" si="97"/>
        <v>0</v>
      </c>
      <c r="V74" s="35">
        <f t="shared" si="97"/>
        <v>0</v>
      </c>
      <c r="W74" s="35">
        <f t="shared" si="97"/>
        <v>0</v>
      </c>
      <c r="X74" s="35">
        <f t="shared" si="97"/>
        <v>0</v>
      </c>
      <c r="Y74" s="35">
        <f t="shared" si="97"/>
        <v>0</v>
      </c>
      <c r="Z74" s="35">
        <f t="shared" si="97"/>
        <v>0</v>
      </c>
      <c r="AA74" s="35">
        <f t="shared" si="97"/>
        <v>0</v>
      </c>
      <c r="AB74" s="35">
        <f t="shared" si="97"/>
        <v>0</v>
      </c>
      <c r="AC74" s="35">
        <f t="shared" si="97"/>
        <v>0</v>
      </c>
      <c r="AD74" s="35">
        <f t="shared" si="97"/>
        <v>0</v>
      </c>
      <c r="AE74" s="35">
        <f>SUM(S74:AD74)</f>
        <v>0</v>
      </c>
    </row>
    <row r="75" spans="3:31" hidden="1" outlineLevel="1" x14ac:dyDescent="0.2">
      <c r="C75" s="31" t="s">
        <v>120</v>
      </c>
      <c r="E75" s="35">
        <f>E74</f>
        <v>0</v>
      </c>
      <c r="F75" s="35">
        <f t="shared" ref="F75" si="98">E75+F74-E76</f>
        <v>0</v>
      </c>
      <c r="G75" s="35">
        <f t="shared" ref="G75" si="99">F75+G74-F76</f>
        <v>0</v>
      </c>
      <c r="H75" s="35">
        <f t="shared" ref="H75" si="100">G75+H74-G76</f>
        <v>0</v>
      </c>
      <c r="I75" s="35">
        <f t="shared" ref="I75" si="101">H75+I74-H76</f>
        <v>0</v>
      </c>
      <c r="J75" s="35">
        <f t="shared" ref="J75" si="102">I75+J74-I76</f>
        <v>0</v>
      </c>
      <c r="K75" s="35">
        <f t="shared" ref="K75" si="103">J75+K74-J76</f>
        <v>0</v>
      </c>
      <c r="L75" s="35">
        <f>K75+L74-K76</f>
        <v>0</v>
      </c>
      <c r="M75" s="35">
        <f t="shared" ref="M75" si="104">L75+M74-L76</f>
        <v>0</v>
      </c>
      <c r="N75" s="35">
        <f t="shared" ref="N75" si="105">M75+N74-M76</f>
        <v>0</v>
      </c>
      <c r="O75" s="35">
        <f t="shared" ref="O75" si="106">N75+O74-N76</f>
        <v>0</v>
      </c>
      <c r="P75" s="35">
        <f t="shared" ref="P75" si="107">O75+P74-O76</f>
        <v>0</v>
      </c>
      <c r="Q75" s="35">
        <f>P75</f>
        <v>0</v>
      </c>
      <c r="R75" s="52"/>
      <c r="S75" s="35">
        <f>P75+S74-P76</f>
        <v>0</v>
      </c>
      <c r="T75" s="35">
        <f>S75+T74-S76</f>
        <v>0</v>
      </c>
      <c r="U75" s="35">
        <f>T75+U74-T76</f>
        <v>0</v>
      </c>
      <c r="V75" s="35">
        <f t="shared" ref="V75" si="108">U75+V74-U76</f>
        <v>0</v>
      </c>
      <c r="W75" s="35">
        <f t="shared" ref="W75" si="109">V75+W74-V76</f>
        <v>0</v>
      </c>
      <c r="X75" s="35">
        <f t="shared" ref="X75" si="110">W75+X74-W76</f>
        <v>0</v>
      </c>
      <c r="Y75" s="35">
        <f t="shared" ref="Y75" si="111">X75+Y74-X76</f>
        <v>0</v>
      </c>
      <c r="Z75" s="35">
        <f t="shared" ref="Z75" si="112">Y75+Z74-Y76</f>
        <v>0</v>
      </c>
      <c r="AA75" s="35">
        <f t="shared" ref="AA75" si="113">Z75+AA74-Z76</f>
        <v>0</v>
      </c>
      <c r="AB75" s="35">
        <f t="shared" ref="AB75" si="114">AA75+AB74-AA76</f>
        <v>0</v>
      </c>
      <c r="AC75" s="35">
        <f t="shared" ref="AC75" si="115">AB75+AC74-AB76</f>
        <v>0</v>
      </c>
      <c r="AD75" s="35">
        <f t="shared" ref="AD75" si="116">AC75+AD74-AC76</f>
        <v>0</v>
      </c>
      <c r="AE75" s="35">
        <f>AD75</f>
        <v>0</v>
      </c>
    </row>
    <row r="76" spans="3:31" hidden="1" outlineLevel="1" x14ac:dyDescent="0.2">
      <c r="C76" s="31" t="s">
        <v>118</v>
      </c>
      <c r="E76" s="35">
        <f>IF(AND(OR(AND(MONTH($G70)&lt;=E$2,YEAR($G70)=E$1),YEAR($G70)&lt;E$1),OR(AND(MONTH(EDATE($G70,$G71*12))&gt;E$2,YEAR(EDATE($G70,$G71*12))=E$1),YEAR(EDATE($G70,$G71*12))&gt;E$1)),$G69*$G72%*POWER(POWER(1+$G72%,1/12),$G71*12)/(POWER(POWER(1+$G72%,1/12),$G71*12)-1)-E77,0)</f>
        <v>0</v>
      </c>
      <c r="F76" s="35">
        <f t="shared" ref="F76:P76" si="117">IF(AND(OR(AND(MONTH($G70)&lt;=F$2,YEAR($G70)=F$1),YEAR($G70)&lt;F$1),OR(AND(MONTH(EDATE($G70,$G71*12))&gt;F$2,YEAR(EDATE($G70,$G71*12))=F$1),YEAR(EDATE($G70,$G71*12))&gt;F$1)),$G69*$G72%*POWER(1+$G72%,$G71)/(POWER(1+$G72%,$G71)-1)/12-F77,0)</f>
        <v>0</v>
      </c>
      <c r="G76" s="35">
        <f t="shared" si="117"/>
        <v>0</v>
      </c>
      <c r="H76" s="35">
        <f t="shared" si="117"/>
        <v>0</v>
      </c>
      <c r="I76" s="35">
        <f t="shared" si="117"/>
        <v>0</v>
      </c>
      <c r="J76" s="35">
        <f t="shared" si="117"/>
        <v>0</v>
      </c>
      <c r="K76" s="35">
        <f t="shared" si="117"/>
        <v>0</v>
      </c>
      <c r="L76" s="35">
        <f t="shared" si="117"/>
        <v>0</v>
      </c>
      <c r="M76" s="35">
        <f t="shared" si="117"/>
        <v>0</v>
      </c>
      <c r="N76" s="35">
        <f t="shared" si="117"/>
        <v>0</v>
      </c>
      <c r="O76" s="35">
        <f t="shared" si="117"/>
        <v>0</v>
      </c>
      <c r="P76" s="35">
        <f t="shared" si="117"/>
        <v>0</v>
      </c>
      <c r="Q76" s="35">
        <f>SUM(E76:P76)</f>
        <v>0</v>
      </c>
      <c r="R76" s="52"/>
      <c r="S76" s="35">
        <f>IF(AND(OR(AND(MONTH($G70)&lt;=S$2,YEAR($G70)=S$1),YEAR($G70)&lt;S$1),OR(AND(MONTH(EDATE($G70,$G71*12))&gt;S$2,YEAR(EDATE($G70,$G71*12))=S$1),YEAR(EDATE($G70,$G71*12))&gt;S$1)),$G69*$G72%*POWER(1+$G72%,$G71)/(POWER(1+$G72%,$G71)-1)/12-S77,0)</f>
        <v>0</v>
      </c>
      <c r="T76" s="35">
        <f t="shared" ref="T76:AD76" si="118">IF(AND(OR(AND(MONTH($G70)&lt;=T$2,YEAR($G70)=T$1),YEAR($G70)&lt;T$1),OR(AND(MONTH(EDATE($G70,$G71*12))&gt;T$2,YEAR(EDATE($G70,$G71*12))=T$1),YEAR(EDATE($G70,$G71*12))&gt;T$1)),$G69*$G72%*POWER(1+$G72%,$G71)/(POWER(1+$G72%,$G71)-1)/12-T77,0)</f>
        <v>0</v>
      </c>
      <c r="U76" s="35">
        <f t="shared" si="118"/>
        <v>0</v>
      </c>
      <c r="V76" s="35">
        <f t="shared" si="118"/>
        <v>0</v>
      </c>
      <c r="W76" s="35">
        <f t="shared" si="118"/>
        <v>0</v>
      </c>
      <c r="X76" s="35">
        <f t="shared" si="118"/>
        <v>0</v>
      </c>
      <c r="Y76" s="35">
        <f t="shared" si="118"/>
        <v>0</v>
      </c>
      <c r="Z76" s="35">
        <f t="shared" si="118"/>
        <v>0</v>
      </c>
      <c r="AA76" s="35">
        <f t="shared" si="118"/>
        <v>0</v>
      </c>
      <c r="AB76" s="35">
        <f t="shared" si="118"/>
        <v>0</v>
      </c>
      <c r="AC76" s="35">
        <f t="shared" si="118"/>
        <v>0</v>
      </c>
      <c r="AD76" s="35">
        <f t="shared" si="118"/>
        <v>0</v>
      </c>
      <c r="AE76" s="35">
        <f>SUM(S76:AD76)</f>
        <v>0</v>
      </c>
    </row>
    <row r="77" spans="3:31" hidden="1" outlineLevel="1" x14ac:dyDescent="0.2">
      <c r="C77" s="31" t="s">
        <v>117</v>
      </c>
      <c r="E77" s="35">
        <f>IF(AND(OR(AND(MONTH($G70)&lt;=E$2,YEAR($G70)=E$1),YEAR($G70)&lt;E$1),OR(AND(MONTH(EDATE($G70,$G71*12))&gt;E$2,YEAR(EDATE($G70,$G71*12))=E$1),YEAR(EDATE($G70,$G71*12))&gt;E$1)),E75*$G72%/12,0)</f>
        <v>0</v>
      </c>
      <c r="F77" s="35">
        <f t="shared" ref="F77:P77" si="119">IF(AND(OR(AND(MONTH($G70)&lt;=F$2,YEAR($G70)=F$1),YEAR($G70)&lt;F$1),OR(AND(MONTH(EDATE($G70,$G71*12))&gt;F$2,YEAR(EDATE($G70,$G71*12))=F$1),YEAR(EDATE($G70,$G71*12))&gt;F$1)),F75*$G72%/12,0)</f>
        <v>0</v>
      </c>
      <c r="G77" s="35">
        <f t="shared" si="119"/>
        <v>0</v>
      </c>
      <c r="H77" s="35">
        <f t="shared" si="119"/>
        <v>0</v>
      </c>
      <c r="I77" s="35">
        <f t="shared" si="119"/>
        <v>0</v>
      </c>
      <c r="J77" s="35">
        <f t="shared" si="119"/>
        <v>0</v>
      </c>
      <c r="K77" s="35">
        <f t="shared" si="119"/>
        <v>0</v>
      </c>
      <c r="L77" s="35">
        <f t="shared" si="119"/>
        <v>0</v>
      </c>
      <c r="M77" s="35">
        <f t="shared" si="119"/>
        <v>0</v>
      </c>
      <c r="N77" s="35">
        <f t="shared" si="119"/>
        <v>0</v>
      </c>
      <c r="O77" s="35">
        <f t="shared" si="119"/>
        <v>0</v>
      </c>
      <c r="P77" s="35">
        <f t="shared" si="119"/>
        <v>0</v>
      </c>
      <c r="Q77" s="35">
        <f>SUM(E77:P77)</f>
        <v>0</v>
      </c>
      <c r="R77" s="52"/>
      <c r="S77" s="35">
        <f>IF(AND(OR(AND(MONTH($G70)&lt;=S$2,YEAR($G70)=S$1),YEAR($G70)&lt;S$1),OR(AND(MONTH(EDATE($G70,$G71*12))&gt;S$2,YEAR(EDATE($G70,$G71*12))=S$1),YEAR(EDATE($G70,$G71*12))&gt;S$1)),S75*$G72%/12,0)</f>
        <v>0</v>
      </c>
      <c r="T77" s="35">
        <f t="shared" ref="T77:AD77" si="120">IF(AND(OR(AND(MONTH($G70)&lt;=T$2,YEAR($G70)=T$1),YEAR($G70)&lt;T$1),OR(AND(MONTH(EDATE($G70,$G71*12))&gt;T$2,YEAR(EDATE($G70,$G71*12))=T$1),YEAR(EDATE($G70,$G71*12))&gt;T$1)),T75*$G72%/12,0)</f>
        <v>0</v>
      </c>
      <c r="U77" s="35">
        <f t="shared" si="120"/>
        <v>0</v>
      </c>
      <c r="V77" s="35">
        <f t="shared" si="120"/>
        <v>0</v>
      </c>
      <c r="W77" s="35">
        <f t="shared" si="120"/>
        <v>0</v>
      </c>
      <c r="X77" s="35">
        <f t="shared" si="120"/>
        <v>0</v>
      </c>
      <c r="Y77" s="35">
        <f t="shared" si="120"/>
        <v>0</v>
      </c>
      <c r="Z77" s="35">
        <f t="shared" si="120"/>
        <v>0</v>
      </c>
      <c r="AA77" s="35">
        <f t="shared" si="120"/>
        <v>0</v>
      </c>
      <c r="AB77" s="35">
        <f t="shared" si="120"/>
        <v>0</v>
      </c>
      <c r="AC77" s="35">
        <f t="shared" si="120"/>
        <v>0</v>
      </c>
      <c r="AD77" s="35">
        <f t="shared" si="120"/>
        <v>0</v>
      </c>
      <c r="AE77" s="35">
        <f>SUM(S77:AD77)</f>
        <v>0</v>
      </c>
    </row>
    <row r="78" spans="3:31" collapsed="1" x14ac:dyDescent="0.2"/>
  </sheetData>
  <mergeCells count="8">
    <mergeCell ref="E68:G68"/>
    <mergeCell ref="C9:C10"/>
    <mergeCell ref="E9:Q9"/>
    <mergeCell ref="S9:AE9"/>
    <mergeCell ref="E20:G20"/>
    <mergeCell ref="E44:G44"/>
    <mergeCell ref="E32:G32"/>
    <mergeCell ref="E56:G56"/>
  </mergeCells>
  <pageMargins left="0.7" right="0.7" top="0.78740157499999996" bottom="0.78740157499999996" header="0.3" footer="0.3"/>
  <pageSetup paperSize="9" orientation="portrait" verticalDpi="0" r:id="rId1"/>
  <ignoredErrors>
    <ignoredError sqref="C9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R25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9" sqref="C9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2.140625" customWidth="1"/>
    <col min="5" max="5" width="8.7109375" style="22" customWidth="1"/>
    <col min="6" max="17" width="8.7109375" customWidth="1"/>
    <col min="18" max="18" width="2.140625" customWidth="1"/>
    <col min="19" max="31" width="8.7109375" customWidth="1"/>
  </cols>
  <sheetData>
    <row r="3" spans="2:70" ht="28.5" customHeight="1" x14ac:dyDescent="0.2"/>
    <row r="4" spans="2:70" ht="26.25" customHeight="1" x14ac:dyDescent="0.2">
      <c r="B4" s="15"/>
      <c r="C4" s="58" t="s">
        <v>162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</row>
    <row r="5" spans="2:70" x14ac:dyDescent="0.2">
      <c r="C5" s="4"/>
      <c r="D5" s="3"/>
      <c r="E5" s="21"/>
      <c r="F5" s="3"/>
      <c r="G5" s="3"/>
      <c r="H5" s="2"/>
      <c r="I5" s="3"/>
      <c r="J5" s="2"/>
    </row>
    <row r="6" spans="2:70" x14ac:dyDescent="0.2">
      <c r="C6" s="4"/>
      <c r="D6" s="3"/>
    </row>
    <row r="7" spans="2:70" x14ac:dyDescent="0.2">
      <c r="C7" s="77" t="str">
        <f>Stammdaten!E7</f>
        <v>Muster GmbH</v>
      </c>
      <c r="D7" s="16"/>
      <c r="E7" s="78">
        <f>'GuV - Gesamtübersicht'!G7</f>
        <v>2019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16"/>
      <c r="S7" s="78">
        <f>'GuV - Gesamtübersicht'!U7</f>
        <v>2020</v>
      </c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</row>
    <row r="8" spans="2:70" x14ac:dyDescent="0.2">
      <c r="C8" s="77"/>
      <c r="E8" s="25" t="str">
        <f>'GuV - Gesamtübersicht'!G8</f>
        <v>Januar</v>
      </c>
      <c r="F8" s="25" t="str">
        <f>'GuV - Gesamtübersicht'!H8</f>
        <v>Februar</v>
      </c>
      <c r="G8" s="25" t="str">
        <f>'GuV - Gesamtübersicht'!I8</f>
        <v>März</v>
      </c>
      <c r="H8" s="25" t="str">
        <f>'GuV - Gesamtübersicht'!J8</f>
        <v>April</v>
      </c>
      <c r="I8" s="25" t="str">
        <f>'GuV - Gesamtübersicht'!K8</f>
        <v>Mai</v>
      </c>
      <c r="J8" s="25" t="str">
        <f>'GuV - Gesamtübersicht'!L8</f>
        <v>Juni</v>
      </c>
      <c r="K8" s="25" t="str">
        <f>'GuV - Gesamtübersicht'!M8</f>
        <v>Juli</v>
      </c>
      <c r="L8" s="25" t="str">
        <f>'GuV - Gesamtübersicht'!N8</f>
        <v>August</v>
      </c>
      <c r="M8" s="25" t="str">
        <f>'GuV - Gesamtübersicht'!O8</f>
        <v>September</v>
      </c>
      <c r="N8" s="25" t="str">
        <f>'GuV - Gesamtübersicht'!P8</f>
        <v>Oktober</v>
      </c>
      <c r="O8" s="25" t="str">
        <f>'GuV - Gesamtübersicht'!Q8</f>
        <v>November</v>
      </c>
      <c r="P8" s="25" t="str">
        <f>'GuV - Gesamtübersicht'!R8</f>
        <v>Dezember</v>
      </c>
      <c r="Q8" s="26" t="s">
        <v>100</v>
      </c>
      <c r="R8" s="16"/>
      <c r="S8" s="25" t="str">
        <f>'GuV - Gesamtübersicht'!U8</f>
        <v>Januar</v>
      </c>
      <c r="T8" s="25" t="str">
        <f>'GuV - Gesamtübersicht'!V8</f>
        <v>Februar</v>
      </c>
      <c r="U8" s="25" t="str">
        <f>'GuV - Gesamtübersicht'!W8</f>
        <v>März</v>
      </c>
      <c r="V8" s="25" t="str">
        <f>'GuV - Gesamtübersicht'!X8</f>
        <v>April</v>
      </c>
      <c r="W8" s="25" t="str">
        <f>'GuV - Gesamtübersicht'!Y8</f>
        <v>Mai</v>
      </c>
      <c r="X8" s="25" t="str">
        <f>'GuV - Gesamtübersicht'!Z8</f>
        <v>Juni</v>
      </c>
      <c r="Y8" s="25" t="str">
        <f>'GuV - Gesamtübersicht'!AA8</f>
        <v>Juli</v>
      </c>
      <c r="Z8" s="25" t="str">
        <f>'GuV - Gesamtübersicht'!AB8</f>
        <v>August</v>
      </c>
      <c r="AA8" s="25" t="str">
        <f>'GuV - Gesamtübersicht'!AC8</f>
        <v>September</v>
      </c>
      <c r="AB8" s="25" t="str">
        <f>'GuV - Gesamtübersicht'!AD8</f>
        <v>Oktober</v>
      </c>
      <c r="AC8" s="25" t="str">
        <f>'GuV - Gesamtübersicht'!AE8</f>
        <v>November</v>
      </c>
      <c r="AD8" s="25" t="str">
        <f>'GuV - Gesamtübersicht'!AF8</f>
        <v>Dezember</v>
      </c>
      <c r="AE8" s="26" t="s">
        <v>100</v>
      </c>
    </row>
    <row r="10" spans="2:70" x14ac:dyDescent="0.2">
      <c r="C10" s="31" t="s">
        <v>11</v>
      </c>
      <c r="E10" s="28">
        <f>'GuV - Gesamtübersicht'!G81+'GuV - Gesamtübersicht'!G87-'GuV - Gesamtübersicht'!G67</f>
        <v>0</v>
      </c>
      <c r="F10" s="28">
        <f>'GuV - Gesamtübersicht'!H81+'GuV - Gesamtübersicht'!H87-'GuV - Gesamtübersicht'!H67</f>
        <v>0</v>
      </c>
      <c r="G10" s="28">
        <f>'GuV - Gesamtübersicht'!I81+'GuV - Gesamtübersicht'!I87-'GuV - Gesamtübersicht'!I67</f>
        <v>0</v>
      </c>
      <c r="H10" s="28">
        <f>'GuV - Gesamtübersicht'!J81+'GuV - Gesamtübersicht'!J87-'GuV - Gesamtübersicht'!J67</f>
        <v>0</v>
      </c>
      <c r="I10" s="28">
        <f>'GuV - Gesamtübersicht'!K81+'GuV - Gesamtübersicht'!K87-'GuV - Gesamtübersicht'!K67</f>
        <v>0</v>
      </c>
      <c r="J10" s="28">
        <f>'GuV - Gesamtübersicht'!L81+'GuV - Gesamtübersicht'!L87-'GuV - Gesamtübersicht'!L67</f>
        <v>0</v>
      </c>
      <c r="K10" s="28">
        <f>'GuV - Gesamtübersicht'!M81+'GuV - Gesamtübersicht'!M87-'GuV - Gesamtübersicht'!M67</f>
        <v>0</v>
      </c>
      <c r="L10" s="28">
        <f>'GuV - Gesamtübersicht'!N81+'GuV - Gesamtübersicht'!N87-'GuV - Gesamtübersicht'!N67</f>
        <v>0</v>
      </c>
      <c r="M10" s="28">
        <f>'GuV - Gesamtübersicht'!O81+'GuV - Gesamtübersicht'!O87-'GuV - Gesamtübersicht'!O67</f>
        <v>0</v>
      </c>
      <c r="N10" s="28">
        <f>'GuV - Gesamtübersicht'!P81+'GuV - Gesamtübersicht'!P87-'GuV - Gesamtübersicht'!P67</f>
        <v>0</v>
      </c>
      <c r="O10" s="28">
        <f>'GuV - Gesamtübersicht'!Q81+'GuV - Gesamtübersicht'!Q87-'GuV - Gesamtübersicht'!Q67</f>
        <v>0</v>
      </c>
      <c r="P10" s="28">
        <f>'GuV - Gesamtübersicht'!R81+'GuV - Gesamtübersicht'!R87-'GuV - Gesamtübersicht'!R67</f>
        <v>0</v>
      </c>
      <c r="Q10" s="28">
        <f>SUM(E10:P10)</f>
        <v>0</v>
      </c>
      <c r="R10" s="28"/>
      <c r="S10" s="28">
        <f>'GuV - Gesamtübersicht'!U81+'GuV - Gesamtübersicht'!U87-'GuV - Gesamtübersicht'!U67</f>
        <v>0</v>
      </c>
      <c r="T10" s="28">
        <f>'GuV - Gesamtübersicht'!V81+'GuV - Gesamtübersicht'!V87-'GuV - Gesamtübersicht'!V67</f>
        <v>0</v>
      </c>
      <c r="U10" s="28">
        <f>'GuV - Gesamtübersicht'!W81+'GuV - Gesamtübersicht'!W87-'GuV - Gesamtübersicht'!W67</f>
        <v>0</v>
      </c>
      <c r="V10" s="28">
        <f>'GuV - Gesamtübersicht'!X81+'GuV - Gesamtübersicht'!X87-'GuV - Gesamtübersicht'!X67</f>
        <v>0</v>
      </c>
      <c r="W10" s="28">
        <f>'GuV - Gesamtübersicht'!Y81+'GuV - Gesamtübersicht'!Y87-'GuV - Gesamtübersicht'!Y67</f>
        <v>0</v>
      </c>
      <c r="X10" s="28">
        <f>'GuV - Gesamtübersicht'!Z81+'GuV - Gesamtübersicht'!Z87-'GuV - Gesamtübersicht'!Z67</f>
        <v>0</v>
      </c>
      <c r="Y10" s="28">
        <f>'GuV - Gesamtübersicht'!AA81+'GuV - Gesamtübersicht'!AA87-'GuV - Gesamtübersicht'!AA67</f>
        <v>0</v>
      </c>
      <c r="Z10" s="28">
        <f>'GuV - Gesamtübersicht'!AB81+'GuV - Gesamtübersicht'!AB87-'GuV - Gesamtübersicht'!AB67</f>
        <v>0</v>
      </c>
      <c r="AA10" s="28">
        <f>'GuV - Gesamtübersicht'!AC81+'GuV - Gesamtübersicht'!AC87-'GuV - Gesamtübersicht'!AC67</f>
        <v>0</v>
      </c>
      <c r="AB10" s="28">
        <f>'GuV - Gesamtübersicht'!AD81+'GuV - Gesamtübersicht'!AD87-'GuV - Gesamtübersicht'!AD67</f>
        <v>0</v>
      </c>
      <c r="AC10" s="28">
        <f>'GuV - Gesamtübersicht'!AE81+'GuV - Gesamtübersicht'!AE87-'GuV - Gesamtübersicht'!AE67</f>
        <v>0</v>
      </c>
      <c r="AD10" s="28">
        <f>'GuV - Gesamtübersicht'!AF81+'GuV - Gesamtübersicht'!AF87-'GuV - Gesamtübersicht'!AF67</f>
        <v>0</v>
      </c>
      <c r="AE10" s="28">
        <f>SUM(S10:AD10)</f>
        <v>0</v>
      </c>
    </row>
    <row r="11" spans="2:70" x14ac:dyDescent="0.2">
      <c r="C11" s="31" t="s">
        <v>151</v>
      </c>
      <c r="E11" s="35">
        <f>E10</f>
        <v>0</v>
      </c>
      <c r="F11" s="35">
        <f>E11+F10</f>
        <v>0</v>
      </c>
      <c r="G11" s="35">
        <f t="shared" ref="G11:P11" si="0">F11+G10</f>
        <v>0</v>
      </c>
      <c r="H11" s="35">
        <f t="shared" si="0"/>
        <v>0</v>
      </c>
      <c r="I11" s="35">
        <f t="shared" si="0"/>
        <v>0</v>
      </c>
      <c r="J11" s="35">
        <f t="shared" si="0"/>
        <v>0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>
        <f t="shared" si="0"/>
        <v>0</v>
      </c>
      <c r="Q11" s="35">
        <f>P11</f>
        <v>0</v>
      </c>
      <c r="R11" s="28"/>
      <c r="S11" s="35">
        <f>S10</f>
        <v>0</v>
      </c>
      <c r="T11" s="35">
        <f>S11+T10</f>
        <v>0</v>
      </c>
      <c r="U11" s="35">
        <f t="shared" ref="U11" si="1">T11+U10</f>
        <v>0</v>
      </c>
      <c r="V11" s="35">
        <f t="shared" ref="V11" si="2">U11+V10</f>
        <v>0</v>
      </c>
      <c r="W11" s="35">
        <f t="shared" ref="W11" si="3">V11+W10</f>
        <v>0</v>
      </c>
      <c r="X11" s="35">
        <f t="shared" ref="X11" si="4">W11+X10</f>
        <v>0</v>
      </c>
      <c r="Y11" s="35">
        <f t="shared" ref="Y11" si="5">X11+Y10</f>
        <v>0</v>
      </c>
      <c r="Z11" s="35">
        <f t="shared" ref="Z11" si="6">Y11+Z10</f>
        <v>0</v>
      </c>
      <c r="AA11" s="35">
        <f t="shared" ref="AA11" si="7">Z11+AA10</f>
        <v>0</v>
      </c>
      <c r="AB11" s="35">
        <f t="shared" ref="AB11" si="8">AA11+AB10</f>
        <v>0</v>
      </c>
      <c r="AC11" s="35">
        <f t="shared" ref="AC11" si="9">AB11+AC10</f>
        <v>0</v>
      </c>
      <c r="AD11" s="35">
        <f t="shared" ref="AD11" si="10">AC11+AD10</f>
        <v>0</v>
      </c>
      <c r="AE11" s="35">
        <f>AD11</f>
        <v>0</v>
      </c>
    </row>
    <row r="13" spans="2:70" x14ac:dyDescent="0.2">
      <c r="C13" s="31" t="s">
        <v>154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28">
        <f>SUM(E13:P13)</f>
        <v>0</v>
      </c>
      <c r="S13" s="43">
        <v>0</v>
      </c>
      <c r="T13" s="43">
        <v>0</v>
      </c>
      <c r="U13" s="43">
        <v>0</v>
      </c>
      <c r="V13" s="43">
        <v>0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0</v>
      </c>
      <c r="AD13" s="43">
        <v>0</v>
      </c>
      <c r="AE13" s="28">
        <f>SUM(S13:AD13)</f>
        <v>0</v>
      </c>
    </row>
    <row r="14" spans="2:70" x14ac:dyDescent="0.2">
      <c r="C14" s="31" t="s">
        <v>155</v>
      </c>
      <c r="E14" s="35">
        <f>E10+E13</f>
        <v>0</v>
      </c>
      <c r="F14" s="35">
        <f t="shared" ref="F14:P14" si="11">F10+F13</f>
        <v>0</v>
      </c>
      <c r="G14" s="35">
        <f t="shared" si="11"/>
        <v>0</v>
      </c>
      <c r="H14" s="35">
        <f t="shared" si="11"/>
        <v>0</v>
      </c>
      <c r="I14" s="35">
        <f t="shared" si="11"/>
        <v>0</v>
      </c>
      <c r="J14" s="35">
        <f t="shared" si="11"/>
        <v>0</v>
      </c>
      <c r="K14" s="35">
        <f t="shared" si="11"/>
        <v>0</v>
      </c>
      <c r="L14" s="35">
        <f t="shared" si="11"/>
        <v>0</v>
      </c>
      <c r="M14" s="35">
        <f t="shared" si="11"/>
        <v>0</v>
      </c>
      <c r="N14" s="35">
        <f t="shared" si="11"/>
        <v>0</v>
      </c>
      <c r="O14" s="35">
        <f t="shared" si="11"/>
        <v>0</v>
      </c>
      <c r="P14" s="35">
        <f t="shared" si="11"/>
        <v>0</v>
      </c>
      <c r="Q14" s="28">
        <f>SUM(E14:P14)</f>
        <v>0</v>
      </c>
      <c r="S14" s="35">
        <f>S10+S13</f>
        <v>0</v>
      </c>
      <c r="T14" s="35">
        <f t="shared" ref="T14" si="12">T10+T13</f>
        <v>0</v>
      </c>
      <c r="U14" s="35">
        <f t="shared" ref="U14" si="13">U10+U13</f>
        <v>0</v>
      </c>
      <c r="V14" s="35">
        <f t="shared" ref="V14" si="14">V10+V13</f>
        <v>0</v>
      </c>
      <c r="W14" s="35">
        <f t="shared" ref="W14" si="15">W10+W13</f>
        <v>0</v>
      </c>
      <c r="X14" s="35">
        <f t="shared" ref="X14" si="16">X10+X13</f>
        <v>0</v>
      </c>
      <c r="Y14" s="35">
        <f t="shared" ref="Y14" si="17">Y10+Y13</f>
        <v>0</v>
      </c>
      <c r="Z14" s="35">
        <f t="shared" ref="Z14" si="18">Z10+Z13</f>
        <v>0</v>
      </c>
      <c r="AA14" s="35">
        <f t="shared" ref="AA14" si="19">AA10+AA13</f>
        <v>0</v>
      </c>
      <c r="AB14" s="35">
        <f t="shared" ref="AB14" si="20">AB10+AB13</f>
        <v>0</v>
      </c>
      <c r="AC14" s="35">
        <f t="shared" ref="AC14" si="21">AC10+AC13</f>
        <v>0</v>
      </c>
      <c r="AD14" s="35">
        <f t="shared" ref="AD14" si="22">AD10+AD13</f>
        <v>0</v>
      </c>
      <c r="AE14" s="28">
        <f>SUM(S14:AD14)</f>
        <v>0</v>
      </c>
    </row>
    <row r="15" spans="2:70" x14ac:dyDescent="0.2">
      <c r="C15" s="31" t="s">
        <v>156</v>
      </c>
      <c r="E15" s="35">
        <f>E14</f>
        <v>0</v>
      </c>
      <c r="F15" s="35">
        <f>E15+F14</f>
        <v>0</v>
      </c>
      <c r="G15" s="35">
        <f t="shared" ref="G15:P15" si="23">F15+G14</f>
        <v>0</v>
      </c>
      <c r="H15" s="35">
        <f t="shared" si="23"/>
        <v>0</v>
      </c>
      <c r="I15" s="35">
        <f t="shared" si="23"/>
        <v>0</v>
      </c>
      <c r="J15" s="35">
        <f t="shared" si="23"/>
        <v>0</v>
      </c>
      <c r="K15" s="35">
        <f t="shared" si="23"/>
        <v>0</v>
      </c>
      <c r="L15" s="35">
        <f t="shared" si="23"/>
        <v>0</v>
      </c>
      <c r="M15" s="35">
        <f t="shared" si="23"/>
        <v>0</v>
      </c>
      <c r="N15" s="35">
        <f t="shared" si="23"/>
        <v>0</v>
      </c>
      <c r="O15" s="35">
        <f t="shared" si="23"/>
        <v>0</v>
      </c>
      <c r="P15" s="35">
        <f t="shared" si="23"/>
        <v>0</v>
      </c>
      <c r="Q15" s="35">
        <f>P15</f>
        <v>0</v>
      </c>
      <c r="S15" s="35">
        <f>S14</f>
        <v>0</v>
      </c>
      <c r="T15" s="35">
        <f>S15+T14</f>
        <v>0</v>
      </c>
      <c r="U15" s="35">
        <f t="shared" ref="U15" si="24">T15+U14</f>
        <v>0</v>
      </c>
      <c r="V15" s="35">
        <f t="shared" ref="V15" si="25">U15+V14</f>
        <v>0</v>
      </c>
      <c r="W15" s="35">
        <f t="shared" ref="W15" si="26">V15+W14</f>
        <v>0</v>
      </c>
      <c r="X15" s="35">
        <f t="shared" ref="X15" si="27">W15+X14</f>
        <v>0</v>
      </c>
      <c r="Y15" s="35">
        <f t="shared" ref="Y15" si="28">X15+Y14</f>
        <v>0</v>
      </c>
      <c r="Z15" s="35">
        <f t="shared" ref="Z15" si="29">Y15+Z14</f>
        <v>0</v>
      </c>
      <c r="AA15" s="35">
        <f t="shared" ref="AA15" si="30">Z15+AA14</f>
        <v>0</v>
      </c>
      <c r="AB15" s="35">
        <f t="shared" ref="AB15" si="31">AA15+AB14</f>
        <v>0</v>
      </c>
      <c r="AC15" s="35">
        <f t="shared" ref="AC15" si="32">AB15+AC14</f>
        <v>0</v>
      </c>
      <c r="AD15" s="35">
        <f t="shared" ref="AD15" si="33">AC15+AD14</f>
        <v>0</v>
      </c>
      <c r="AE15" s="35">
        <f>AD15</f>
        <v>0</v>
      </c>
    </row>
    <row r="16" spans="2:70" x14ac:dyDescent="0.2">
      <c r="S16" s="22"/>
    </row>
    <row r="17" spans="3:31" x14ac:dyDescent="0.2">
      <c r="C17" s="31" t="s">
        <v>63</v>
      </c>
      <c r="E17" s="43">
        <f>Stammdaten!$E$19</f>
        <v>0</v>
      </c>
      <c r="F17" s="43">
        <f>Stammdaten!$E$19</f>
        <v>0</v>
      </c>
      <c r="G17" s="43">
        <f>Stammdaten!$E$19</f>
        <v>0</v>
      </c>
      <c r="H17" s="43">
        <f>Stammdaten!$E$19</f>
        <v>0</v>
      </c>
      <c r="I17" s="43">
        <f>Stammdaten!$E$19</f>
        <v>0</v>
      </c>
      <c r="J17" s="43">
        <f>Stammdaten!$E$19</f>
        <v>0</v>
      </c>
      <c r="K17" s="43">
        <f>Stammdaten!$E$19</f>
        <v>0</v>
      </c>
      <c r="L17" s="43">
        <f>Stammdaten!$E$19</f>
        <v>0</v>
      </c>
      <c r="M17" s="43">
        <f>Stammdaten!$E$19</f>
        <v>0</v>
      </c>
      <c r="N17" s="43">
        <f>Stammdaten!$E$19</f>
        <v>0</v>
      </c>
      <c r="O17" s="43">
        <f>Stammdaten!$E$19</f>
        <v>0</v>
      </c>
      <c r="P17" s="43">
        <f>Stammdaten!$E$19</f>
        <v>0</v>
      </c>
      <c r="Q17" s="28"/>
      <c r="S17" s="43">
        <f>Stammdaten!$E$19</f>
        <v>0</v>
      </c>
      <c r="T17" s="43">
        <f>Stammdaten!$E$19</f>
        <v>0</v>
      </c>
      <c r="U17" s="43">
        <f>Stammdaten!$E$19</f>
        <v>0</v>
      </c>
      <c r="V17" s="43">
        <f>Stammdaten!$E$19</f>
        <v>0</v>
      </c>
      <c r="W17" s="43">
        <f>Stammdaten!$E$19</f>
        <v>0</v>
      </c>
      <c r="X17" s="43">
        <f>Stammdaten!$E$19</f>
        <v>0</v>
      </c>
      <c r="Y17" s="43">
        <f>Stammdaten!$E$19</f>
        <v>0</v>
      </c>
      <c r="Z17" s="43">
        <f>Stammdaten!$E$19</f>
        <v>0</v>
      </c>
      <c r="AA17" s="43">
        <f>Stammdaten!$E$19</f>
        <v>0</v>
      </c>
      <c r="AB17" s="43">
        <f>Stammdaten!$E$19</f>
        <v>0</v>
      </c>
      <c r="AC17" s="43">
        <f>Stammdaten!$E$19</f>
        <v>0</v>
      </c>
      <c r="AD17" s="43">
        <f>Stammdaten!$E$19</f>
        <v>0</v>
      </c>
    </row>
    <row r="18" spans="3:31" x14ac:dyDescent="0.2">
      <c r="C18" s="31" t="s">
        <v>152</v>
      </c>
      <c r="E18" s="35">
        <f>IF(E15&lt;0,0,IF(E15&lt;E14,E15*E17%,E14*E17%))</f>
        <v>0</v>
      </c>
      <c r="F18" s="35">
        <f>IF(F15&lt;0,IF(E15&gt;0,-E15*F17%,0),IF(F15&lt;F14,F15*F17%,F14*F17%))</f>
        <v>0</v>
      </c>
      <c r="G18" s="35">
        <f t="shared" ref="G18:P18" si="34">IF(G15&lt;0,IF(F15&gt;0,-F15*G17%,0),IF(G15&lt;G14,G15*G17%,G14*G17%))</f>
        <v>0</v>
      </c>
      <c r="H18" s="35">
        <f t="shared" si="34"/>
        <v>0</v>
      </c>
      <c r="I18" s="35">
        <f t="shared" si="34"/>
        <v>0</v>
      </c>
      <c r="J18" s="35">
        <f t="shared" si="34"/>
        <v>0</v>
      </c>
      <c r="K18" s="35">
        <f t="shared" si="34"/>
        <v>0</v>
      </c>
      <c r="L18" s="35">
        <f t="shared" si="34"/>
        <v>0</v>
      </c>
      <c r="M18" s="35">
        <f t="shared" si="34"/>
        <v>0</v>
      </c>
      <c r="N18" s="35">
        <f t="shared" si="34"/>
        <v>0</v>
      </c>
      <c r="O18" s="35">
        <f t="shared" si="34"/>
        <v>0</v>
      </c>
      <c r="P18" s="35">
        <f t="shared" si="34"/>
        <v>0</v>
      </c>
      <c r="Q18" s="28">
        <f>SUM(E18:P18)</f>
        <v>0</v>
      </c>
      <c r="S18" s="35">
        <f>IF(S15&lt;0,0,IF(S15&lt;S14,S15*S17%,S14*S17%))</f>
        <v>0</v>
      </c>
      <c r="T18" s="35">
        <f>IF(T15&lt;0,IF(S15&gt;0,-S15*T17%,0),IF(T15&lt;T14,T15*T17%,T14*T17%))</f>
        <v>0</v>
      </c>
      <c r="U18" s="35">
        <f t="shared" ref="U18" si="35">IF(U15&lt;0,IF(T15&gt;0,-T15*U17%,0),IF(U15&lt;U14,U15*U17%,U14*U17%))</f>
        <v>0</v>
      </c>
      <c r="V18" s="35">
        <f t="shared" ref="V18" si="36">IF(V15&lt;0,IF(U15&gt;0,-U15*V17%,0),IF(V15&lt;V14,V15*V17%,V14*V17%))</f>
        <v>0</v>
      </c>
      <c r="W18" s="35">
        <f t="shared" ref="W18" si="37">IF(W15&lt;0,IF(V15&gt;0,-V15*W17%,0),IF(W15&lt;W14,W15*W17%,W14*W17%))</f>
        <v>0</v>
      </c>
      <c r="X18" s="35">
        <f t="shared" ref="X18" si="38">IF(X15&lt;0,IF(W15&gt;0,-W15*X17%,0),IF(X15&lt;X14,X15*X17%,X14*X17%))</f>
        <v>0</v>
      </c>
      <c r="Y18" s="35">
        <f t="shared" ref="Y18" si="39">IF(Y15&lt;0,IF(X15&gt;0,-X15*Y17%,0),IF(Y15&lt;Y14,Y15*Y17%,Y14*Y17%))</f>
        <v>0</v>
      </c>
      <c r="Z18" s="35">
        <f t="shared" ref="Z18" si="40">IF(Z15&lt;0,IF(Y15&gt;0,-Y15*Z17%,0),IF(Z15&lt;Z14,Z15*Z17%,Z14*Z17%))</f>
        <v>0</v>
      </c>
      <c r="AA18" s="35">
        <f t="shared" ref="AA18" si="41">IF(AA15&lt;0,IF(Z15&gt;0,-Z15*AA17%,0),IF(AA15&lt;AA14,AA15*AA17%,AA14*AA17%))</f>
        <v>0</v>
      </c>
      <c r="AB18" s="35">
        <f t="shared" ref="AB18" si="42">IF(AB15&lt;0,IF(AA15&gt;0,-AA15*AB17%,0),IF(AB15&lt;AB14,AB15*AB17%,AB14*AB17%))</f>
        <v>0</v>
      </c>
      <c r="AC18" s="35">
        <f t="shared" ref="AC18" si="43">IF(AC15&lt;0,IF(AB15&gt;0,-AB15*AC17%,0),IF(AC15&lt;AC14,AC15*AC17%,AC14*AC17%))</f>
        <v>0</v>
      </c>
      <c r="AD18" s="35">
        <f t="shared" ref="AD18" si="44">IF(AD15&lt;0,IF(AC15&gt;0,-AC15*AD17%,0),IF(AD15&lt;AD14,AD15*AD17%,AD14*AD17%))</f>
        <v>0</v>
      </c>
      <c r="AE18" s="28">
        <f>SUM(S18:AD18)</f>
        <v>0</v>
      </c>
    </row>
    <row r="19" spans="3:31" x14ac:dyDescent="0.2">
      <c r="E19" s="34"/>
      <c r="S19" s="34"/>
    </row>
    <row r="20" spans="3:31" x14ac:dyDescent="0.2">
      <c r="C20" s="31" t="s">
        <v>157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v>0</v>
      </c>
      <c r="P20" s="43">
        <v>0</v>
      </c>
      <c r="Q20" s="28">
        <f>SUM(E20:P20)</f>
        <v>0</v>
      </c>
      <c r="S20" s="43">
        <v>0</v>
      </c>
      <c r="T20" s="43">
        <v>0</v>
      </c>
      <c r="U20" s="43">
        <v>0</v>
      </c>
      <c r="V20" s="43">
        <v>0</v>
      </c>
      <c r="W20" s="43">
        <v>0</v>
      </c>
      <c r="X20" s="43">
        <v>0</v>
      </c>
      <c r="Y20" s="43">
        <v>0</v>
      </c>
      <c r="Z20" s="43">
        <v>0</v>
      </c>
      <c r="AA20" s="43">
        <v>0</v>
      </c>
      <c r="AB20" s="43">
        <v>0</v>
      </c>
      <c r="AC20" s="43">
        <v>0</v>
      </c>
      <c r="AD20" s="43">
        <v>0</v>
      </c>
      <c r="AE20" s="28">
        <f>SUM(S20:AD20)</f>
        <v>0</v>
      </c>
    </row>
    <row r="21" spans="3:31" x14ac:dyDescent="0.2">
      <c r="C21" s="31" t="s">
        <v>158</v>
      </c>
      <c r="E21" s="35">
        <f>E10+E20</f>
        <v>0</v>
      </c>
      <c r="F21" s="35">
        <f t="shared" ref="F21:P21" si="45">F10+F20</f>
        <v>0</v>
      </c>
      <c r="G21" s="35">
        <f t="shared" si="45"/>
        <v>0</v>
      </c>
      <c r="H21" s="35">
        <f t="shared" si="45"/>
        <v>0</v>
      </c>
      <c r="I21" s="35">
        <f t="shared" si="45"/>
        <v>0</v>
      </c>
      <c r="J21" s="35">
        <f t="shared" si="45"/>
        <v>0</v>
      </c>
      <c r="K21" s="35">
        <f t="shared" si="45"/>
        <v>0</v>
      </c>
      <c r="L21" s="35">
        <f t="shared" si="45"/>
        <v>0</v>
      </c>
      <c r="M21" s="35">
        <f t="shared" si="45"/>
        <v>0</v>
      </c>
      <c r="N21" s="35">
        <f t="shared" si="45"/>
        <v>0</v>
      </c>
      <c r="O21" s="35">
        <f t="shared" si="45"/>
        <v>0</v>
      </c>
      <c r="P21" s="35">
        <f t="shared" si="45"/>
        <v>0</v>
      </c>
      <c r="Q21" s="28">
        <f>SUM(E21:P21)</f>
        <v>0</v>
      </c>
      <c r="S21" s="35">
        <f>S10+S20</f>
        <v>0</v>
      </c>
      <c r="T21" s="35">
        <f t="shared" ref="T21" si="46">T10+T20</f>
        <v>0</v>
      </c>
      <c r="U21" s="35">
        <f t="shared" ref="U21" si="47">U10+U20</f>
        <v>0</v>
      </c>
      <c r="V21" s="35">
        <f t="shared" ref="V21" si="48">V10+V20</f>
        <v>0</v>
      </c>
      <c r="W21" s="35">
        <f t="shared" ref="W21" si="49">W10+W20</f>
        <v>0</v>
      </c>
      <c r="X21" s="35">
        <f t="shared" ref="X21" si="50">X10+X20</f>
        <v>0</v>
      </c>
      <c r="Y21" s="35">
        <f t="shared" ref="Y21" si="51">Y10+Y20</f>
        <v>0</v>
      </c>
      <c r="Z21" s="35">
        <f t="shared" ref="Z21" si="52">Z10+Z20</f>
        <v>0</v>
      </c>
      <c r="AA21" s="35">
        <f t="shared" ref="AA21" si="53">AA10+AA20</f>
        <v>0</v>
      </c>
      <c r="AB21" s="35">
        <f t="shared" ref="AB21" si="54">AB10+AB20</f>
        <v>0</v>
      </c>
      <c r="AC21" s="35">
        <f t="shared" ref="AC21" si="55">AC10+AC20</f>
        <v>0</v>
      </c>
      <c r="AD21" s="35">
        <f t="shared" ref="AD21" si="56">AD10+AD20</f>
        <v>0</v>
      </c>
      <c r="AE21" s="28">
        <f>SUM(S21:AD21)</f>
        <v>0</v>
      </c>
    </row>
    <row r="22" spans="3:31" x14ac:dyDescent="0.2">
      <c r="C22" s="31" t="s">
        <v>159</v>
      </c>
      <c r="E22" s="35">
        <f>E21</f>
        <v>0</v>
      </c>
      <c r="F22" s="35">
        <f>E22+F21</f>
        <v>0</v>
      </c>
      <c r="G22" s="35">
        <f t="shared" ref="G22" si="57">F22+G21</f>
        <v>0</v>
      </c>
      <c r="H22" s="35">
        <f t="shared" ref="H22" si="58">G22+H21</f>
        <v>0</v>
      </c>
      <c r="I22" s="35">
        <f t="shared" ref="I22" si="59">H22+I21</f>
        <v>0</v>
      </c>
      <c r="J22" s="35">
        <f t="shared" ref="J22" si="60">I22+J21</f>
        <v>0</v>
      </c>
      <c r="K22" s="35">
        <f t="shared" ref="K22" si="61">J22+K21</f>
        <v>0</v>
      </c>
      <c r="L22" s="35">
        <f t="shared" ref="L22" si="62">K22+L21</f>
        <v>0</v>
      </c>
      <c r="M22" s="35">
        <f t="shared" ref="M22" si="63">L22+M21</f>
        <v>0</v>
      </c>
      <c r="N22" s="35">
        <f t="shared" ref="N22" si="64">M22+N21</f>
        <v>0</v>
      </c>
      <c r="O22" s="35">
        <f t="shared" ref="O22" si="65">N22+O21</f>
        <v>0</v>
      </c>
      <c r="P22" s="35">
        <f t="shared" ref="P22" si="66">O22+P21</f>
        <v>0</v>
      </c>
      <c r="Q22" s="35">
        <f>P22</f>
        <v>0</v>
      </c>
      <c r="S22" s="35">
        <f>S21</f>
        <v>0</v>
      </c>
      <c r="T22" s="35">
        <f>S22+T21</f>
        <v>0</v>
      </c>
      <c r="U22" s="35">
        <f t="shared" ref="U22" si="67">T22+U21</f>
        <v>0</v>
      </c>
      <c r="V22" s="35">
        <f t="shared" ref="V22" si="68">U22+V21</f>
        <v>0</v>
      </c>
      <c r="W22" s="35">
        <f t="shared" ref="W22" si="69">V22+W21</f>
        <v>0</v>
      </c>
      <c r="X22" s="35">
        <f t="shared" ref="X22" si="70">W22+X21</f>
        <v>0</v>
      </c>
      <c r="Y22" s="35">
        <f t="shared" ref="Y22" si="71">X22+Y21</f>
        <v>0</v>
      </c>
      <c r="Z22" s="35">
        <f t="shared" ref="Z22" si="72">Y22+Z21</f>
        <v>0</v>
      </c>
      <c r="AA22" s="35">
        <f t="shared" ref="AA22" si="73">Z22+AA21</f>
        <v>0</v>
      </c>
      <c r="AB22" s="35">
        <f t="shared" ref="AB22" si="74">AA22+AB21</f>
        <v>0</v>
      </c>
      <c r="AC22" s="35">
        <f t="shared" ref="AC22" si="75">AB22+AC21</f>
        <v>0</v>
      </c>
      <c r="AD22" s="35">
        <f t="shared" ref="AD22" si="76">AC22+AD21</f>
        <v>0</v>
      </c>
      <c r="AE22" s="35">
        <f>AD22</f>
        <v>0</v>
      </c>
    </row>
    <row r="23" spans="3:31" x14ac:dyDescent="0.2">
      <c r="E23" s="34"/>
      <c r="S23" s="34"/>
    </row>
    <row r="24" spans="3:31" x14ac:dyDescent="0.2">
      <c r="C24" s="31" t="s">
        <v>62</v>
      </c>
      <c r="E24" s="43">
        <f>Stammdaten!$E$21</f>
        <v>0</v>
      </c>
      <c r="F24" s="43">
        <f>Stammdaten!$E$21</f>
        <v>0</v>
      </c>
      <c r="G24" s="43">
        <f>Stammdaten!$E$21</f>
        <v>0</v>
      </c>
      <c r="H24" s="43">
        <f>Stammdaten!$E$21</f>
        <v>0</v>
      </c>
      <c r="I24" s="43">
        <f>Stammdaten!$E$21</f>
        <v>0</v>
      </c>
      <c r="J24" s="43">
        <f>Stammdaten!$E$21</f>
        <v>0</v>
      </c>
      <c r="K24" s="43">
        <f>Stammdaten!$E$21</f>
        <v>0</v>
      </c>
      <c r="L24" s="43">
        <f>Stammdaten!$E$21</f>
        <v>0</v>
      </c>
      <c r="M24" s="43">
        <f>Stammdaten!$E$21</f>
        <v>0</v>
      </c>
      <c r="N24" s="43">
        <f>Stammdaten!$E$21</f>
        <v>0</v>
      </c>
      <c r="O24" s="43">
        <f>Stammdaten!$E$21</f>
        <v>0</v>
      </c>
      <c r="P24" s="43">
        <f>Stammdaten!$E$21</f>
        <v>0</v>
      </c>
      <c r="Q24" s="28"/>
      <c r="S24" s="43">
        <f>Stammdaten!$E$21</f>
        <v>0</v>
      </c>
      <c r="T24" s="43">
        <f>Stammdaten!$E$21</f>
        <v>0</v>
      </c>
      <c r="U24" s="43">
        <f>Stammdaten!$E$21</f>
        <v>0</v>
      </c>
      <c r="V24" s="43">
        <f>Stammdaten!$E$21</f>
        <v>0</v>
      </c>
      <c r="W24" s="43">
        <f>Stammdaten!$E$21</f>
        <v>0</v>
      </c>
      <c r="X24" s="43">
        <f>Stammdaten!$E$21</f>
        <v>0</v>
      </c>
      <c r="Y24" s="43">
        <f>Stammdaten!$E$21</f>
        <v>0</v>
      </c>
      <c r="Z24" s="43">
        <f>Stammdaten!$E$21</f>
        <v>0</v>
      </c>
      <c r="AA24" s="43">
        <f>Stammdaten!$E$21</f>
        <v>0</v>
      </c>
      <c r="AB24" s="43">
        <f>Stammdaten!$E$21</f>
        <v>0</v>
      </c>
      <c r="AC24" s="43">
        <f>Stammdaten!$E$21</f>
        <v>0</v>
      </c>
      <c r="AD24" s="43">
        <f>Stammdaten!$E$21</f>
        <v>0</v>
      </c>
    </row>
    <row r="25" spans="3:31" x14ac:dyDescent="0.2">
      <c r="C25" s="31" t="s">
        <v>153</v>
      </c>
      <c r="E25" s="35">
        <f>IF(E22&lt;0,0,IF(E22&lt;E21,E22*E24%,E21*E24%))</f>
        <v>0</v>
      </c>
      <c r="F25" s="35">
        <f>IF(F22&lt;0,IF(E22&gt;0,-E22*F24%,0),IF(F22&lt;F21,F22*F24%,F21*F24%))</f>
        <v>0</v>
      </c>
      <c r="G25" s="35">
        <f t="shared" ref="G25:P25" si="77">IF(G22&lt;0,IF(F22&gt;0,-F22*G24%,0),IF(G22&lt;G21,G22*G24%,G21*G24%))</f>
        <v>0</v>
      </c>
      <c r="H25" s="35">
        <f t="shared" si="77"/>
        <v>0</v>
      </c>
      <c r="I25" s="35">
        <f t="shared" si="77"/>
        <v>0</v>
      </c>
      <c r="J25" s="35">
        <f t="shared" si="77"/>
        <v>0</v>
      </c>
      <c r="K25" s="35">
        <f t="shared" si="77"/>
        <v>0</v>
      </c>
      <c r="L25" s="35">
        <f t="shared" si="77"/>
        <v>0</v>
      </c>
      <c r="M25" s="35">
        <f t="shared" si="77"/>
        <v>0</v>
      </c>
      <c r="N25" s="35">
        <f t="shared" si="77"/>
        <v>0</v>
      </c>
      <c r="O25" s="35">
        <f t="shared" si="77"/>
        <v>0</v>
      </c>
      <c r="P25" s="35">
        <f t="shared" si="77"/>
        <v>0</v>
      </c>
      <c r="Q25" s="28">
        <f>SUM(E25:P25)</f>
        <v>0</v>
      </c>
      <c r="S25" s="35">
        <f>IF(S22&lt;0,0,IF(S22&lt;S21,S22*S24%,S21*S24%))</f>
        <v>0</v>
      </c>
      <c r="T25" s="35">
        <f>IF(T22&lt;0,IF(S22&gt;0,-S22*T24%,0),IF(T22&lt;T21,T22*T24%,T21*T24%))</f>
        <v>0</v>
      </c>
      <c r="U25" s="35">
        <f t="shared" ref="U25" si="78">IF(U22&lt;0,IF(T22&gt;0,-T22*U24%,0),IF(U22&lt;U21,U22*U24%,U21*U24%))</f>
        <v>0</v>
      </c>
      <c r="V25" s="35">
        <f t="shared" ref="V25" si="79">IF(V22&lt;0,IF(U22&gt;0,-U22*V24%,0),IF(V22&lt;V21,V22*V24%,V21*V24%))</f>
        <v>0</v>
      </c>
      <c r="W25" s="35">
        <f t="shared" ref="W25" si="80">IF(W22&lt;0,IF(V22&gt;0,-V22*W24%,0),IF(W22&lt;W21,W22*W24%,W21*W24%))</f>
        <v>0</v>
      </c>
      <c r="X25" s="35">
        <f t="shared" ref="X25" si="81">IF(X22&lt;0,IF(W22&gt;0,-W22*X24%,0),IF(X22&lt;X21,X22*X24%,X21*X24%))</f>
        <v>0</v>
      </c>
      <c r="Y25" s="35">
        <f t="shared" ref="Y25" si="82">IF(Y22&lt;0,IF(X22&gt;0,-X22*Y24%,0),IF(Y22&lt;Y21,Y22*Y24%,Y21*Y24%))</f>
        <v>0</v>
      </c>
      <c r="Z25" s="35">
        <f t="shared" ref="Z25" si="83">IF(Z22&lt;0,IF(Y22&gt;0,-Y22*Z24%,0),IF(Z22&lt;Z21,Z22*Z24%,Z21*Z24%))</f>
        <v>0</v>
      </c>
      <c r="AA25" s="35">
        <f t="shared" ref="AA25" si="84">IF(AA22&lt;0,IF(Z22&gt;0,-Z22*AA24%,0),IF(AA22&lt;AA21,AA22*AA24%,AA21*AA24%))</f>
        <v>0</v>
      </c>
      <c r="AB25" s="35">
        <f t="shared" ref="AB25" si="85">IF(AB22&lt;0,IF(AA22&gt;0,-AA22*AB24%,0),IF(AB22&lt;AB21,AB22*AB24%,AB21*AB24%))</f>
        <v>0</v>
      </c>
      <c r="AC25" s="35">
        <f t="shared" ref="AC25" si="86">IF(AC22&lt;0,IF(AB22&gt;0,-AB22*AC24%,0),IF(AC22&lt;AC21,AC22*AC24%,AC21*AC24%))</f>
        <v>0</v>
      </c>
      <c r="AD25" s="35">
        <f t="shared" ref="AD25" si="87">IF(AD22&lt;0,IF(AC22&gt;0,-AC22*AD24%,0),IF(AD22&lt;AD21,AD22*AD24%,AD21*AD24%))</f>
        <v>0</v>
      </c>
      <c r="AE25" s="28">
        <f>SUM(S25:AD25)</f>
        <v>0</v>
      </c>
    </row>
  </sheetData>
  <mergeCells count="3">
    <mergeCell ref="C7:C8"/>
    <mergeCell ref="E7:Q7"/>
    <mergeCell ref="S7:AE7"/>
  </mergeCells>
  <pageMargins left="0.7" right="0.7" top="0.78740157499999996" bottom="0.78740157499999996" header="0.3" footer="0.3"/>
  <pageSetup paperSize="9" orientation="portrait" verticalDpi="0" r:id="rId1"/>
  <ignoredErrors>
    <ignoredError sqref="C7" unlocked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3:BW78"/>
  <sheetViews>
    <sheetView showGridLines="0" showRowColHeaders="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C7" sqref="C7:C8"/>
    </sheetView>
  </sheetViews>
  <sheetFormatPr baseColWidth="10" defaultRowHeight="12.75" x14ac:dyDescent="0.2"/>
  <cols>
    <col min="1" max="2" width="2" customWidth="1"/>
    <col min="3" max="3" width="23.140625" style="9" customWidth="1"/>
    <col min="4" max="4" width="3.85546875" customWidth="1"/>
    <col min="5" max="5" width="8.7109375" style="22" customWidth="1"/>
    <col min="6" max="28" width="8.7109375" customWidth="1"/>
    <col min="29" max="29" width="8.7109375" hidden="1" customWidth="1"/>
    <col min="30" max="30" width="2.140625" customWidth="1"/>
    <col min="31" max="31" width="8.7109375" customWidth="1"/>
    <col min="32" max="32" width="2.140625" customWidth="1"/>
    <col min="33" max="33" width="8.7109375" customWidth="1"/>
    <col min="34" max="34" width="2.140625" customWidth="1"/>
    <col min="35" max="35" width="8.7109375" customWidth="1"/>
  </cols>
  <sheetData>
    <row r="3" spans="2:75" ht="28.5" customHeight="1" x14ac:dyDescent="0.2"/>
    <row r="4" spans="2:75" ht="26.25" customHeight="1" x14ac:dyDescent="0.2">
      <c r="B4" s="15"/>
      <c r="C4" s="29" t="s">
        <v>163</v>
      </c>
      <c r="D4" s="5"/>
      <c r="E4" s="20"/>
      <c r="F4" s="5"/>
      <c r="G4" s="5"/>
      <c r="H4" s="5"/>
      <c r="I4" s="5"/>
      <c r="J4" s="5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</row>
    <row r="5" spans="2:75" x14ac:dyDescent="0.2">
      <c r="C5" s="4"/>
      <c r="D5" s="3"/>
      <c r="E5" s="21"/>
      <c r="F5" s="3"/>
      <c r="G5" s="3"/>
      <c r="H5" s="2"/>
      <c r="I5" s="3"/>
      <c r="J5" s="2"/>
    </row>
    <row r="6" spans="2:75" x14ac:dyDescent="0.2">
      <c r="C6" s="4"/>
      <c r="D6" s="3"/>
    </row>
    <row r="7" spans="2:75" x14ac:dyDescent="0.2">
      <c r="C7" s="77" t="str">
        <f>Stammdaten!E7</f>
        <v>Muster GmbH</v>
      </c>
      <c r="D7" s="16"/>
      <c r="E7" s="78">
        <f>Stammdaten!E9</f>
        <v>2019</v>
      </c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82">
        <f>Stammdaten!E9+1</f>
        <v>2020</v>
      </c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E7" s="26">
        <f>Q7+1</f>
        <v>2021</v>
      </c>
      <c r="AG7" s="26">
        <f>AE7+1</f>
        <v>2022</v>
      </c>
      <c r="AI7" s="26">
        <f>AG7+1</f>
        <v>2023</v>
      </c>
    </row>
    <row r="8" spans="2:75" x14ac:dyDescent="0.2">
      <c r="C8" s="77"/>
      <c r="E8" s="25" t="s">
        <v>67</v>
      </c>
      <c r="F8" s="25" t="s">
        <v>68</v>
      </c>
      <c r="G8" s="25" t="s">
        <v>69</v>
      </c>
      <c r="H8" s="25" t="s">
        <v>70</v>
      </c>
      <c r="I8" s="25" t="s">
        <v>71</v>
      </c>
      <c r="J8" s="25" t="s">
        <v>72</v>
      </c>
      <c r="K8" s="25" t="s">
        <v>73</v>
      </c>
      <c r="L8" s="25" t="s">
        <v>74</v>
      </c>
      <c r="M8" s="25" t="s">
        <v>75</v>
      </c>
      <c r="N8" s="25" t="s">
        <v>76</v>
      </c>
      <c r="O8" s="25" t="s">
        <v>77</v>
      </c>
      <c r="P8" s="25" t="s">
        <v>78</v>
      </c>
      <c r="Q8" s="27" t="s">
        <v>67</v>
      </c>
      <c r="R8" s="25" t="s">
        <v>68</v>
      </c>
      <c r="S8" s="25" t="s">
        <v>69</v>
      </c>
      <c r="T8" s="25" t="s">
        <v>70</v>
      </c>
      <c r="U8" s="25" t="s">
        <v>71</v>
      </c>
      <c r="V8" s="25" t="s">
        <v>72</v>
      </c>
      <c r="W8" s="25" t="s">
        <v>73</v>
      </c>
      <c r="X8" s="25" t="s">
        <v>74</v>
      </c>
      <c r="Y8" s="25" t="s">
        <v>75</v>
      </c>
      <c r="Z8" s="25" t="s">
        <v>76</v>
      </c>
      <c r="AA8" s="25" t="s">
        <v>77</v>
      </c>
      <c r="AB8" s="25" t="s">
        <v>78</v>
      </c>
      <c r="AE8" s="26" t="s">
        <v>100</v>
      </c>
      <c r="AG8" s="26" t="s">
        <v>100</v>
      </c>
      <c r="AI8" s="26" t="s">
        <v>100</v>
      </c>
    </row>
    <row r="10" spans="2:75" x14ac:dyDescent="0.2">
      <c r="C10" s="31" t="s">
        <v>164</v>
      </c>
      <c r="E10" s="28">
        <f>'GuV - Gesamtübersicht'!G10*(100+'GuV - Gesamtübersicht'!$E$10)%+'GuV - Gesamtübersicht'!G25*(100+'GuV - Gesamtübersicht'!$E$25)%+'GuV - Gesamtübersicht'!G26*(100+'GuV - Gesamtübersicht'!$E$26)%+'GuV - Gesamtübersicht'!G27*(100+'GuV - Gesamtübersicht'!$E$27)%+'GuV - Gesamtübersicht'!G28*(100+'GuV - Gesamtübersicht'!$E$28)%+'GuV - Gesamtübersicht'!G29*(100+'GuV - Gesamtübersicht'!$E$29)%+'GuV - Gesamtübersicht'!G30*(100+'GuV - Gesamtübersicht'!$E$30)%</f>
        <v>0</v>
      </c>
      <c r="F10" s="28">
        <f>'GuV - Gesamtübersicht'!H10*(100+'GuV - Gesamtübersicht'!$E$10)%+'GuV - Gesamtübersicht'!H25*(100+'GuV - Gesamtübersicht'!$E$25)%+'GuV - Gesamtübersicht'!H26*(100+'GuV - Gesamtübersicht'!$E$26)%+'GuV - Gesamtübersicht'!H27*(100+'GuV - Gesamtübersicht'!$E$27)%+'GuV - Gesamtübersicht'!H28*(100+'GuV - Gesamtübersicht'!$E$28)%+'GuV - Gesamtübersicht'!H29*(100+'GuV - Gesamtübersicht'!$E$29)%+'GuV - Gesamtübersicht'!H30*(100+'GuV - Gesamtübersicht'!$E$30)%</f>
        <v>0</v>
      </c>
      <c r="G10" s="28">
        <f>'GuV - Gesamtübersicht'!I10*(100+'GuV - Gesamtübersicht'!$E$10)%+'GuV - Gesamtübersicht'!I25*(100+'GuV - Gesamtübersicht'!$E$25)%+'GuV - Gesamtübersicht'!I26*(100+'GuV - Gesamtübersicht'!$E$26)%+'GuV - Gesamtübersicht'!I27*(100+'GuV - Gesamtübersicht'!$E$27)%+'GuV - Gesamtübersicht'!I28*(100+'GuV - Gesamtübersicht'!$E$28)%+'GuV - Gesamtübersicht'!I29*(100+'GuV - Gesamtübersicht'!$E$29)%+'GuV - Gesamtübersicht'!I30*(100+'GuV - Gesamtübersicht'!$E$30)%</f>
        <v>0</v>
      </c>
      <c r="H10" s="28">
        <f>'GuV - Gesamtübersicht'!J10*(100+'GuV - Gesamtübersicht'!$E$10)%+'GuV - Gesamtübersicht'!J25*(100+'GuV - Gesamtübersicht'!$E$25)%+'GuV - Gesamtübersicht'!J26*(100+'GuV - Gesamtübersicht'!$E$26)%+'GuV - Gesamtübersicht'!J27*(100+'GuV - Gesamtübersicht'!$E$27)%+'GuV - Gesamtübersicht'!J28*(100+'GuV - Gesamtübersicht'!$E$28)%+'GuV - Gesamtübersicht'!J29*(100+'GuV - Gesamtübersicht'!$E$29)%+'GuV - Gesamtübersicht'!J30*(100+'GuV - Gesamtübersicht'!$E$30)%</f>
        <v>0</v>
      </c>
      <c r="I10" s="28">
        <f>'GuV - Gesamtübersicht'!K10*(100+'GuV - Gesamtübersicht'!$E$10)%+'GuV - Gesamtübersicht'!K25*(100+'GuV - Gesamtübersicht'!$E$25)%+'GuV - Gesamtübersicht'!K26*(100+'GuV - Gesamtübersicht'!$E$26)%+'GuV - Gesamtübersicht'!K27*(100+'GuV - Gesamtübersicht'!$E$27)%+'GuV - Gesamtübersicht'!K28*(100+'GuV - Gesamtübersicht'!$E$28)%+'GuV - Gesamtübersicht'!K29*(100+'GuV - Gesamtübersicht'!$E$29)%+'GuV - Gesamtübersicht'!K30*(100+'GuV - Gesamtübersicht'!$E$30)%</f>
        <v>0</v>
      </c>
      <c r="J10" s="28">
        <f>'GuV - Gesamtübersicht'!L10*(100+'GuV - Gesamtübersicht'!$E$10)%+'GuV - Gesamtübersicht'!L25*(100+'GuV - Gesamtübersicht'!$E$25)%+'GuV - Gesamtübersicht'!L26*(100+'GuV - Gesamtübersicht'!$E$26)%+'GuV - Gesamtübersicht'!L27*(100+'GuV - Gesamtübersicht'!$E$27)%+'GuV - Gesamtübersicht'!L28*(100+'GuV - Gesamtübersicht'!$E$28)%+'GuV - Gesamtübersicht'!L29*(100+'GuV - Gesamtübersicht'!$E$29)%+'GuV - Gesamtübersicht'!L30*(100+'GuV - Gesamtübersicht'!$E$30)%</f>
        <v>0</v>
      </c>
      <c r="K10" s="28">
        <f>'GuV - Gesamtübersicht'!M10*(100+'GuV - Gesamtübersicht'!$E$10)%+'GuV - Gesamtübersicht'!M25*(100+'GuV - Gesamtübersicht'!$E$25)%+'GuV - Gesamtübersicht'!M26*(100+'GuV - Gesamtübersicht'!$E$26)%+'GuV - Gesamtübersicht'!M27*(100+'GuV - Gesamtübersicht'!$E$27)%+'GuV - Gesamtübersicht'!M28*(100+'GuV - Gesamtübersicht'!$E$28)%+'GuV - Gesamtübersicht'!M29*(100+'GuV - Gesamtübersicht'!$E$29)%+'GuV - Gesamtübersicht'!M30*(100+'GuV - Gesamtübersicht'!$E$30)%</f>
        <v>0</v>
      </c>
      <c r="L10" s="28">
        <f>'GuV - Gesamtübersicht'!N10*(100+'GuV - Gesamtübersicht'!$E$10)%+'GuV - Gesamtübersicht'!N25*(100+'GuV - Gesamtübersicht'!$E$25)%+'GuV - Gesamtübersicht'!N26*(100+'GuV - Gesamtübersicht'!$E$26)%+'GuV - Gesamtübersicht'!N27*(100+'GuV - Gesamtübersicht'!$E$27)%+'GuV - Gesamtübersicht'!N28*(100+'GuV - Gesamtübersicht'!$E$28)%+'GuV - Gesamtübersicht'!N29*(100+'GuV - Gesamtübersicht'!$E$29)%+'GuV - Gesamtübersicht'!N30*(100+'GuV - Gesamtübersicht'!$E$30)%</f>
        <v>0</v>
      </c>
      <c r="M10" s="28">
        <f>'GuV - Gesamtübersicht'!O10*(100+'GuV - Gesamtübersicht'!$E$10)%+'GuV - Gesamtübersicht'!O25*(100+'GuV - Gesamtübersicht'!$E$25)%+'GuV - Gesamtübersicht'!O26*(100+'GuV - Gesamtübersicht'!$E$26)%+'GuV - Gesamtübersicht'!O27*(100+'GuV - Gesamtübersicht'!$E$27)%+'GuV - Gesamtübersicht'!O28*(100+'GuV - Gesamtübersicht'!$E$28)%+'GuV - Gesamtübersicht'!O29*(100+'GuV - Gesamtübersicht'!$E$29)%+'GuV - Gesamtübersicht'!O30*(100+'GuV - Gesamtübersicht'!$E$30)%</f>
        <v>0</v>
      </c>
      <c r="N10" s="28">
        <f>'GuV - Gesamtübersicht'!P10*(100+'GuV - Gesamtübersicht'!$E$10)%+'GuV - Gesamtübersicht'!P25*(100+'GuV - Gesamtübersicht'!$E$25)%+'GuV - Gesamtübersicht'!P26*(100+'GuV - Gesamtübersicht'!$E$26)%+'GuV - Gesamtübersicht'!P27*(100+'GuV - Gesamtübersicht'!$E$27)%+'GuV - Gesamtübersicht'!P28*(100+'GuV - Gesamtübersicht'!$E$28)%+'GuV - Gesamtübersicht'!P29*(100+'GuV - Gesamtübersicht'!$E$29)%+'GuV - Gesamtübersicht'!P30*(100+'GuV - Gesamtübersicht'!$E$30)%</f>
        <v>0</v>
      </c>
      <c r="O10" s="28">
        <f>'GuV - Gesamtübersicht'!Q10*(100+'GuV - Gesamtübersicht'!$E$10)%+'GuV - Gesamtübersicht'!Q25*(100+'GuV - Gesamtübersicht'!$E$25)%+'GuV - Gesamtübersicht'!Q26*(100+'GuV - Gesamtübersicht'!$E$26)%+'GuV - Gesamtübersicht'!Q27*(100+'GuV - Gesamtübersicht'!$E$27)%+'GuV - Gesamtübersicht'!Q28*(100+'GuV - Gesamtübersicht'!$E$28)%+'GuV - Gesamtübersicht'!Q29*(100+'GuV - Gesamtübersicht'!$E$29)%+'GuV - Gesamtübersicht'!Q30*(100+'GuV - Gesamtübersicht'!$E$30)%</f>
        <v>0</v>
      </c>
      <c r="P10" s="28">
        <f>'GuV - Gesamtübersicht'!R10*(100+'GuV - Gesamtübersicht'!$E$10)%+'GuV - Gesamtübersicht'!R25*(100+'GuV - Gesamtübersicht'!$E$25)%+'GuV - Gesamtübersicht'!R26*(100+'GuV - Gesamtübersicht'!$E$26)%+'GuV - Gesamtübersicht'!R27*(100+'GuV - Gesamtübersicht'!$E$27)%+'GuV - Gesamtübersicht'!R28*(100+'GuV - Gesamtübersicht'!$E$28)%+'GuV - Gesamtübersicht'!R29*(100+'GuV - Gesamtübersicht'!$E$29)%+'GuV - Gesamtübersicht'!R30*(100+'GuV - Gesamtübersicht'!$E$30)%</f>
        <v>0</v>
      </c>
      <c r="Q10" s="28">
        <f>'GuV - Gesamtübersicht'!U10*(100+'GuV - Gesamtübersicht'!$E$10)%+'GuV - Gesamtübersicht'!U25*(100+'GuV - Gesamtübersicht'!$E$25)%+'GuV - Gesamtübersicht'!U26*(100+'GuV - Gesamtübersicht'!$E$26)%+'GuV - Gesamtübersicht'!U27*(100+'GuV - Gesamtübersicht'!$E$27)%+'GuV - Gesamtübersicht'!U28*(100+'GuV - Gesamtübersicht'!$E$28)%+'GuV - Gesamtübersicht'!U29*(100+'GuV - Gesamtübersicht'!$E$29)%+'GuV - Gesamtübersicht'!U30*(100+'GuV - Gesamtübersicht'!$E$30)%</f>
        <v>0</v>
      </c>
      <c r="R10" s="28">
        <f>'GuV - Gesamtübersicht'!V10*(100+'GuV - Gesamtübersicht'!$E$10)%+'GuV - Gesamtübersicht'!V25*(100+'GuV - Gesamtübersicht'!$E$25)%+'GuV - Gesamtübersicht'!V26*(100+'GuV - Gesamtübersicht'!$E$26)%+'GuV - Gesamtübersicht'!V27*(100+'GuV - Gesamtübersicht'!$E$27)%+'GuV - Gesamtübersicht'!V28*(100+'GuV - Gesamtübersicht'!$E$28)%+'GuV - Gesamtübersicht'!V29*(100+'GuV - Gesamtübersicht'!$E$29)%+'GuV - Gesamtübersicht'!V30*(100+'GuV - Gesamtübersicht'!$E$30)%</f>
        <v>0</v>
      </c>
      <c r="S10" s="28">
        <f>'GuV - Gesamtübersicht'!W10*(100+'GuV - Gesamtübersicht'!$E$10)%+'GuV - Gesamtübersicht'!W25*(100+'GuV - Gesamtübersicht'!$E$25)%+'GuV - Gesamtübersicht'!W26*(100+'GuV - Gesamtübersicht'!$E$26)%+'GuV - Gesamtübersicht'!W27*(100+'GuV - Gesamtübersicht'!$E$27)%+'GuV - Gesamtübersicht'!W28*(100+'GuV - Gesamtübersicht'!$E$28)%+'GuV - Gesamtübersicht'!W29*(100+'GuV - Gesamtübersicht'!$E$29)%+'GuV - Gesamtübersicht'!W30*(100+'GuV - Gesamtübersicht'!$E$30)%</f>
        <v>0</v>
      </c>
      <c r="T10" s="28">
        <f>'GuV - Gesamtübersicht'!X10*(100+'GuV - Gesamtübersicht'!$E$10)%+'GuV - Gesamtübersicht'!X25*(100+'GuV - Gesamtübersicht'!$E$25)%+'GuV - Gesamtübersicht'!X26*(100+'GuV - Gesamtübersicht'!$E$26)%+'GuV - Gesamtübersicht'!X27*(100+'GuV - Gesamtübersicht'!$E$27)%+'GuV - Gesamtübersicht'!X28*(100+'GuV - Gesamtübersicht'!$E$28)%+'GuV - Gesamtübersicht'!X29*(100+'GuV - Gesamtübersicht'!$E$29)%+'GuV - Gesamtübersicht'!X30*(100+'GuV - Gesamtübersicht'!$E$30)%</f>
        <v>0</v>
      </c>
      <c r="U10" s="28">
        <f>'GuV - Gesamtübersicht'!Y10*(100+'GuV - Gesamtübersicht'!$E$10)%+'GuV - Gesamtübersicht'!Y25*(100+'GuV - Gesamtübersicht'!$E$25)%+'GuV - Gesamtübersicht'!Y26*(100+'GuV - Gesamtübersicht'!$E$26)%+'GuV - Gesamtübersicht'!Y27*(100+'GuV - Gesamtübersicht'!$E$27)%+'GuV - Gesamtübersicht'!Y28*(100+'GuV - Gesamtübersicht'!$E$28)%+'GuV - Gesamtübersicht'!Y29*(100+'GuV - Gesamtübersicht'!$E$29)%+'GuV - Gesamtübersicht'!Y30*(100+'GuV - Gesamtübersicht'!$E$30)%</f>
        <v>0</v>
      </c>
      <c r="V10" s="28">
        <f>'GuV - Gesamtübersicht'!Z10*(100+'GuV - Gesamtübersicht'!$E$10)%+'GuV - Gesamtübersicht'!Z25*(100+'GuV - Gesamtübersicht'!$E$25)%+'GuV - Gesamtübersicht'!Z26*(100+'GuV - Gesamtübersicht'!$E$26)%+'GuV - Gesamtübersicht'!Z27*(100+'GuV - Gesamtübersicht'!$E$27)%+'GuV - Gesamtübersicht'!Z28*(100+'GuV - Gesamtübersicht'!$E$28)%+'GuV - Gesamtübersicht'!Z29*(100+'GuV - Gesamtübersicht'!$E$29)%+'GuV - Gesamtübersicht'!Z30*(100+'GuV - Gesamtübersicht'!$E$30)%</f>
        <v>0</v>
      </c>
      <c r="W10" s="28">
        <f>'GuV - Gesamtübersicht'!AA10*(100+'GuV - Gesamtübersicht'!$E$10)%+'GuV - Gesamtübersicht'!AA25*(100+'GuV - Gesamtübersicht'!$E$25)%+'GuV - Gesamtübersicht'!AA26*(100+'GuV - Gesamtübersicht'!$E$26)%+'GuV - Gesamtübersicht'!AA27*(100+'GuV - Gesamtübersicht'!$E$27)%+'GuV - Gesamtübersicht'!AA28*(100+'GuV - Gesamtübersicht'!$E$28)%+'GuV - Gesamtübersicht'!AA29*(100+'GuV - Gesamtübersicht'!$E$29)%+'GuV - Gesamtübersicht'!AA30*(100+'GuV - Gesamtübersicht'!$E$30)%</f>
        <v>0</v>
      </c>
      <c r="X10" s="28">
        <f>'GuV - Gesamtübersicht'!AB10*(100+'GuV - Gesamtübersicht'!$E$10)%+'GuV - Gesamtübersicht'!AB25*(100+'GuV - Gesamtübersicht'!$E$25)%+'GuV - Gesamtübersicht'!AB26*(100+'GuV - Gesamtübersicht'!$E$26)%+'GuV - Gesamtübersicht'!AB27*(100+'GuV - Gesamtübersicht'!$E$27)%+'GuV - Gesamtübersicht'!AB28*(100+'GuV - Gesamtübersicht'!$E$28)%+'GuV - Gesamtübersicht'!AB29*(100+'GuV - Gesamtübersicht'!$E$29)%+'GuV - Gesamtübersicht'!AB30*(100+'GuV - Gesamtübersicht'!$E$30)%</f>
        <v>0</v>
      </c>
      <c r="Y10" s="28">
        <f>'GuV - Gesamtübersicht'!AC10*(100+'GuV - Gesamtübersicht'!$E$10)%+'GuV - Gesamtübersicht'!AC25*(100+'GuV - Gesamtübersicht'!$E$25)%+'GuV - Gesamtübersicht'!AC26*(100+'GuV - Gesamtübersicht'!$E$26)%+'GuV - Gesamtübersicht'!AC27*(100+'GuV - Gesamtübersicht'!$E$27)%+'GuV - Gesamtübersicht'!AC28*(100+'GuV - Gesamtübersicht'!$E$28)%+'GuV - Gesamtübersicht'!AC29*(100+'GuV - Gesamtübersicht'!$E$29)%+'GuV - Gesamtübersicht'!AC30*(100+'GuV - Gesamtübersicht'!$E$30)%</f>
        <v>0</v>
      </c>
      <c r="Z10" s="28">
        <f>'GuV - Gesamtübersicht'!AD10*(100+'GuV - Gesamtübersicht'!$E$10)%+'GuV - Gesamtübersicht'!AD25*(100+'GuV - Gesamtübersicht'!$E$25)%+'GuV - Gesamtübersicht'!AD26*(100+'GuV - Gesamtübersicht'!$E$26)%+'GuV - Gesamtübersicht'!AD27*(100+'GuV - Gesamtübersicht'!$E$27)%+'GuV - Gesamtübersicht'!AD28*(100+'GuV - Gesamtübersicht'!$E$28)%+'GuV - Gesamtübersicht'!AD29*(100+'GuV - Gesamtübersicht'!$E$29)%+'GuV - Gesamtübersicht'!AD30*(100+'GuV - Gesamtübersicht'!$E$30)%</f>
        <v>0</v>
      </c>
      <c r="AA10" s="28">
        <f>'GuV - Gesamtübersicht'!AE10*(100+'GuV - Gesamtübersicht'!$E$10)%+'GuV - Gesamtübersicht'!AE25*(100+'GuV - Gesamtübersicht'!$E$25)%+'GuV - Gesamtübersicht'!AE26*(100+'GuV - Gesamtübersicht'!$E$26)%+'GuV - Gesamtübersicht'!AE27*(100+'GuV - Gesamtübersicht'!$E$27)%+'GuV - Gesamtübersicht'!AE28*(100+'GuV - Gesamtübersicht'!$E$28)%+'GuV - Gesamtübersicht'!AE29*(100+'GuV - Gesamtübersicht'!$E$29)%+'GuV - Gesamtübersicht'!AE30*(100+'GuV - Gesamtübersicht'!$E$30)%</f>
        <v>0</v>
      </c>
      <c r="AB10" s="28">
        <f>'GuV - Gesamtübersicht'!AF10*(100+'GuV - Gesamtübersicht'!$E$10)%+'GuV - Gesamtübersicht'!AF25*(100+'GuV - Gesamtübersicht'!$E$25)%+'GuV - Gesamtübersicht'!AF26*(100+'GuV - Gesamtübersicht'!$E$26)%+'GuV - Gesamtübersicht'!AF27*(100+'GuV - Gesamtübersicht'!$E$27)%+'GuV - Gesamtübersicht'!AF28*(100+'GuV - Gesamtübersicht'!$E$28)%+'GuV - Gesamtübersicht'!AF29*(100+'GuV - Gesamtübersicht'!$E$29)%+'GuV - Gesamtübersicht'!AF30*(100+'GuV - Gesamtübersicht'!$E$30)%</f>
        <v>0</v>
      </c>
      <c r="AC10" s="28"/>
      <c r="AD10" s="28"/>
      <c r="AE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G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  <c r="AI10" s="28" t="e">
        <f>'GuV - Gesamtübersicht'!#REF!*(100+'GuV - Gesamtübersicht'!$E$10)%+'GuV - Gesamtübersicht'!#REF!*(100+'GuV - Gesamtübersicht'!$E$25)%+'GuV - Gesamtübersicht'!#REF!*(100+'GuV - Gesamtübersicht'!$E$26)%+'GuV - Gesamtübersicht'!#REF!*(100+'GuV - Gesamtübersicht'!$E$27)%+'GuV - Gesamtübersicht'!#REF!*(100+'GuV - Gesamtübersicht'!$E$28)%+'GuV - Gesamtübersicht'!#REF!*(100+'GuV - Gesamtübersicht'!$E$29)%+'GuV - Gesamtübersicht'!#REF!*(100+'GuV - Gesamtübersicht'!$E$30)%</f>
        <v>#REF!</v>
      </c>
    </row>
    <row r="11" spans="2:75" x14ac:dyDescent="0.2">
      <c r="C11" s="31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G11" s="28"/>
      <c r="AI11" s="28"/>
    </row>
    <row r="12" spans="2:75" x14ac:dyDescent="0.2">
      <c r="C12" s="31" t="s">
        <v>167</v>
      </c>
      <c r="E12" s="35">
        <v>100</v>
      </c>
      <c r="F12" s="35">
        <v>100</v>
      </c>
      <c r="G12" s="35">
        <v>100</v>
      </c>
      <c r="H12" s="35">
        <v>100</v>
      </c>
      <c r="I12" s="35">
        <v>100</v>
      </c>
      <c r="J12" s="35">
        <v>100</v>
      </c>
      <c r="K12" s="35">
        <v>100</v>
      </c>
      <c r="L12" s="35">
        <v>100</v>
      </c>
      <c r="M12" s="35">
        <v>100</v>
      </c>
      <c r="N12" s="35">
        <v>100</v>
      </c>
      <c r="O12" s="35">
        <v>100</v>
      </c>
      <c r="P12" s="35">
        <v>100</v>
      </c>
      <c r="Q12" s="35">
        <v>100</v>
      </c>
      <c r="R12" s="35">
        <v>100</v>
      </c>
      <c r="S12" s="35">
        <v>100</v>
      </c>
      <c r="T12" s="35">
        <v>100</v>
      </c>
      <c r="U12" s="35">
        <v>100</v>
      </c>
      <c r="V12" s="35">
        <v>100</v>
      </c>
      <c r="W12" s="35">
        <v>100</v>
      </c>
      <c r="X12" s="35">
        <v>100</v>
      </c>
      <c r="Y12" s="35">
        <v>100</v>
      </c>
      <c r="Z12" s="35">
        <v>100</v>
      </c>
      <c r="AA12" s="35">
        <v>100</v>
      </c>
      <c r="AB12" s="35">
        <v>100</v>
      </c>
      <c r="AC12" s="35"/>
      <c r="AD12" s="35"/>
      <c r="AE12" s="35">
        <v>100</v>
      </c>
      <c r="AG12" s="35">
        <v>100</v>
      </c>
      <c r="AI12" s="35">
        <v>100</v>
      </c>
    </row>
    <row r="13" spans="2:75" x14ac:dyDescent="0.2">
      <c r="C13" s="31" t="s">
        <v>165</v>
      </c>
      <c r="E13" s="35">
        <f>Stammdaten!$E$13</f>
        <v>15</v>
      </c>
      <c r="F13" s="35">
        <f>Stammdaten!$E$13</f>
        <v>15</v>
      </c>
      <c r="G13" s="35">
        <f>Stammdaten!$E$13</f>
        <v>15</v>
      </c>
      <c r="H13" s="35">
        <f>Stammdaten!$E$13</f>
        <v>15</v>
      </c>
      <c r="I13" s="35">
        <f>Stammdaten!$E$13</f>
        <v>15</v>
      </c>
      <c r="J13" s="35">
        <f>Stammdaten!$E$13</f>
        <v>15</v>
      </c>
      <c r="K13" s="35">
        <f>Stammdaten!$E$13</f>
        <v>15</v>
      </c>
      <c r="L13" s="35">
        <f>Stammdaten!$E$13</f>
        <v>15</v>
      </c>
      <c r="M13" s="35">
        <f>Stammdaten!$E$13</f>
        <v>15</v>
      </c>
      <c r="N13" s="35">
        <f>Stammdaten!$E$13</f>
        <v>15</v>
      </c>
      <c r="O13" s="35">
        <f>Stammdaten!$E$13</f>
        <v>15</v>
      </c>
      <c r="P13" s="35">
        <f>Stammdaten!$E$13</f>
        <v>15</v>
      </c>
      <c r="Q13" s="35">
        <f>Stammdaten!$E$13</f>
        <v>15</v>
      </c>
      <c r="R13" s="35">
        <f>Stammdaten!$E$13</f>
        <v>15</v>
      </c>
      <c r="S13" s="35">
        <f>Stammdaten!$E$13</f>
        <v>15</v>
      </c>
      <c r="T13" s="35">
        <f>Stammdaten!$E$13</f>
        <v>15</v>
      </c>
      <c r="U13" s="35">
        <f>Stammdaten!$E$13</f>
        <v>15</v>
      </c>
      <c r="V13" s="35">
        <f>Stammdaten!$E$13</f>
        <v>15</v>
      </c>
      <c r="W13" s="35">
        <f>Stammdaten!$E$13</f>
        <v>15</v>
      </c>
      <c r="X13" s="35">
        <f>Stammdaten!$E$13</f>
        <v>15</v>
      </c>
      <c r="Y13" s="35">
        <f>Stammdaten!$E$13</f>
        <v>15</v>
      </c>
      <c r="Z13" s="35">
        <f>Stammdaten!$E$13</f>
        <v>15</v>
      </c>
      <c r="AA13" s="35">
        <f>Stammdaten!$E$13</f>
        <v>15</v>
      </c>
      <c r="AB13" s="35">
        <f>Stammdaten!$E$13</f>
        <v>15</v>
      </c>
      <c r="AC13" s="35"/>
      <c r="AD13" s="35"/>
      <c r="AE13" s="35">
        <f>Stammdaten!$E$13</f>
        <v>15</v>
      </c>
      <c r="AG13" s="35">
        <f>Stammdaten!$E$13</f>
        <v>15</v>
      </c>
      <c r="AI13" s="35">
        <f>Stammdaten!$E$13</f>
        <v>15</v>
      </c>
    </row>
    <row r="15" spans="2:75" x14ac:dyDescent="0.2">
      <c r="D15" s="49">
        <v>0</v>
      </c>
      <c r="E15" s="49">
        <v>30</v>
      </c>
      <c r="F15" s="49">
        <v>60</v>
      </c>
      <c r="G15" s="49">
        <v>90</v>
      </c>
      <c r="H15" s="49">
        <v>120</v>
      </c>
      <c r="I15" s="49">
        <v>150</v>
      </c>
      <c r="J15" s="49">
        <v>180</v>
      </c>
      <c r="K15" s="49">
        <v>210</v>
      </c>
      <c r="L15" s="49">
        <v>240</v>
      </c>
      <c r="M15" s="49">
        <v>270</v>
      </c>
      <c r="N15" s="49">
        <v>300</v>
      </c>
      <c r="O15" s="49">
        <v>330</v>
      </c>
      <c r="P15" s="49">
        <v>360</v>
      </c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E15" s="49"/>
      <c r="AG15" s="49"/>
      <c r="AI15" s="49"/>
    </row>
    <row r="16" spans="2:75" x14ac:dyDescent="0.2">
      <c r="E16"/>
    </row>
    <row r="17" spans="3:35" x14ac:dyDescent="0.2">
      <c r="C17" s="31" t="s">
        <v>168</v>
      </c>
      <c r="E17" s="35">
        <f>IF(AND(E13&lt;E15,E13&gt;=D15),(30-MOD(E13,30))/30*E12%*E10,0)+IF(AND(E13+30&lt;E15,E13+30&gt;=D15),(MOD(E13,30))/30*E12%*E10,0)</f>
        <v>0</v>
      </c>
      <c r="F17" s="35">
        <f>IF(AND(F13&lt;F15,F13&gt;=E15),(30-MOD(F13,30))/30*F12%*E10,0)+IF(AND(F13+30&lt;F15,F13+30&gt;=E15),(MOD(F13,30))/30*F12%*E10,0)</f>
        <v>0</v>
      </c>
      <c r="G17" s="35">
        <f>IF(AND(G13&lt;G15,G13&gt;=F15),(30-MOD(G13,30))/30*G12%*E10,0)+IF(AND(G13+30&lt;G15,G13+30&gt;=F15),(MOD(G13,30))/30*G12%*E10,0)</f>
        <v>0</v>
      </c>
      <c r="H17" s="35">
        <f>IF(AND(H13&lt;H15,H13&gt;=G15),(30-MOD(H13,30))/30*H12%*E10,0)+IF(AND(H13+30&lt;H15,H13+30&gt;=G15),(MOD(H13,30))/30*H12%*E10,0)</f>
        <v>0</v>
      </c>
      <c r="I17" s="35">
        <f>IF(AND(I13&lt;I15,I13&gt;=H15),(30-MOD(I13,30))/30*I12%*E10,0)+IF(AND(I13+30&lt;I15,I13+30&gt;=H15),(MOD(I13,30))/30*I12%*E10,0)</f>
        <v>0</v>
      </c>
      <c r="J17" s="35">
        <f>IF(AND(J13&lt;J15,J13&gt;=I15),(30-MOD(J13,30))/30*J12%*E10,0)+IF(AND(J13+30&lt;J15,J13+30&gt;=I15),(MOD(J13,30))/30*J12%*E10,0)</f>
        <v>0</v>
      </c>
      <c r="K17" s="35">
        <f>IF(AND(K13&lt;K15,K13&gt;=J15),(30-MOD(K13,30))/30*K12%*E10,0)+IF(AND(K13+30&lt;K15,K13+30&gt;=J15),(MOD(K13,30))/30*K12%*E10,0)</f>
        <v>0</v>
      </c>
      <c r="L17" s="35">
        <f>IF(AND(L13&lt;L15,L13&gt;=K15),(30-MOD(L13,30))/30*L12%*E10,0)+IF(AND(L13+30&lt;L15,L13+30&gt;=K15),(MOD(L13,30))/30*L12%*E10,0)</f>
        <v>0</v>
      </c>
      <c r="M17" s="35">
        <f>IF(AND(M13&lt;M15,M13&gt;=L15),(30-MOD(M13,30))/30*M12%*E10,0)+IF(AND(M13+30&lt;M15,M13+30&gt;=L15),(MOD(M13,30))/30*M12%*E10,0)</f>
        <v>0</v>
      </c>
      <c r="N17" s="35">
        <f>IF(AND(N13&lt;N15,N13&gt;=M15),(30-MOD(N13,30))/30*N12%*E10,0)+IF(AND(N13+30&lt;N15,N13+30&gt;=M15),(MOD(N13,30))/30*N12%*E10,0)</f>
        <v>0</v>
      </c>
      <c r="O17" s="35">
        <f>IF(AND(O13&lt;O15,O13&gt;=N15),(30-MOD(O13,30))/30*O12%*E10,0)+IF(AND(O13+30&lt;O15,O13+30&gt;=N15),(MOD(O13,30))/30*O12%*E10,0)</f>
        <v>0</v>
      </c>
      <c r="P17" s="35">
        <f>IF(AND($P13&lt;$P15,$P13&gt;=$O15),(30-MOD($P13,30))/30*$P12%*E10,0)+IF(AND($P13+30&lt;$P15,$P13+30&gt;=$O15),(MOD($P13,30))/30*$P12%*E10,0)</f>
        <v>0</v>
      </c>
      <c r="Q17" s="35">
        <f t="shared" ref="Q17:AB17" si="0">IF(AND($P13&lt;$P15,$P13&gt;=$O15),(30-MOD($P13,30))/30*$P12%*F10,0)+IF(AND($P13+30&lt;$P15,$P13+30&gt;=$O15),(MOD($P13,30))/30*$P12%*F10,0)</f>
        <v>0</v>
      </c>
      <c r="R17" s="35">
        <f t="shared" si="0"/>
        <v>0</v>
      </c>
      <c r="S17" s="35">
        <f t="shared" si="0"/>
        <v>0</v>
      </c>
      <c r="T17" s="35">
        <f t="shared" si="0"/>
        <v>0</v>
      </c>
      <c r="U17" s="35">
        <f t="shared" si="0"/>
        <v>0</v>
      </c>
      <c r="V17" s="35">
        <f t="shared" si="0"/>
        <v>0</v>
      </c>
      <c r="W17" s="35">
        <f t="shared" si="0"/>
        <v>0</v>
      </c>
      <c r="X17" s="35">
        <f t="shared" si="0"/>
        <v>0</v>
      </c>
      <c r="Y17" s="35">
        <f t="shared" si="0"/>
        <v>0</v>
      </c>
      <c r="Z17" s="35">
        <f t="shared" si="0"/>
        <v>0</v>
      </c>
      <c r="AA17" s="35">
        <f t="shared" si="0"/>
        <v>0</v>
      </c>
      <c r="AB17" s="35">
        <f t="shared" si="0"/>
        <v>0</v>
      </c>
      <c r="AE17" s="35">
        <f>IF(AND($P13&lt;$P15,$P13&gt;=$O15),(30-MOD($P13,30))/30*$P12%*R10,0)+IF(AND($P13+30&lt;$P15,$P13+30&gt;=$O15),(MOD($P13,30))/30*$P12%*R10,0)</f>
        <v>0</v>
      </c>
      <c r="AG17" s="35"/>
      <c r="AI17" s="35"/>
    </row>
    <row r="18" spans="3:35" x14ac:dyDescent="0.2">
      <c r="C18" s="31" t="s">
        <v>169</v>
      </c>
      <c r="F18" s="35">
        <f>IF(AND(E13&lt;E15,E13&gt;=D15),(30-MOD(E13,30))/30*E12%*F10,0)+IF(AND(E13+30&lt;E15,E13+30&gt;=D15),(MOD(E13,30))/30*E12%*F10,0)</f>
        <v>0</v>
      </c>
      <c r="G18" s="35">
        <f>IF(AND(F13&lt;F15,F13&gt;=E15),(30-MOD(F13,30))/30*F12%*F10,0)+IF(AND(F13+30&lt;F15,F13+30&gt;=E15),(MOD(F13,30))/30*F12%*F10,0)</f>
        <v>0</v>
      </c>
      <c r="H18" s="35">
        <f>IF(AND(G13&lt;G15,G13&gt;=F15),(30-MOD(G13,30))/30*G12%*F10,0)+IF(AND(G13+30&lt;G15,G13+30&gt;=F15),(MOD(G13,30))/30*G12%*F10,0)</f>
        <v>0</v>
      </c>
      <c r="I18" s="35">
        <f>IF(AND(H13&lt;H15,H13&gt;=G15),(30-MOD(H13,30))/30*H12%*F10,0)+IF(AND(H13+30&lt;H15,H13+30&gt;=G15),(MOD(H13,30))/30*H12%*F10,0)</f>
        <v>0</v>
      </c>
      <c r="J18" s="35">
        <f>IF(AND(I13&lt;I15,I13&gt;=H15),(30-MOD(I13,30))/30*I12%*F10,0)+IF(AND(I13+30&lt;I15,I13+30&gt;=H15),(MOD(I13,30))/30*I12%*F10,0)</f>
        <v>0</v>
      </c>
      <c r="K18" s="35">
        <f>IF(AND(J13&lt;J15,J13&gt;=I15),(30-MOD(J13,30))/30*J12%*F10,0)+IF(AND(J13+30&lt;J15,J13+30&gt;=I15),(MOD(J13,30))/30*J12%*F10,0)</f>
        <v>0</v>
      </c>
      <c r="L18" s="35">
        <f>IF(AND(K13&lt;K15,K13&gt;=J15),(30-MOD(K13,30))/30*K12%*F10,0)+IF(AND(K13+30&lt;K15,K13+30&gt;=J15),(MOD(K13,30))/30*K12%*F10,0)</f>
        <v>0</v>
      </c>
      <c r="M18" s="35">
        <f>IF(AND(L13&lt;L15,L13&gt;=K15),(30-MOD(L13,30))/30*L12%*F10,0)+IF(AND(L13+30&lt;L15,L13+30&gt;=K15),(MOD(L13,30))/30*L12%*F10,0)</f>
        <v>0</v>
      </c>
      <c r="N18" s="35">
        <f>IF(AND(M13&lt;M15,M13&gt;=L15),(30-MOD(M13,30))/30*M12%*F10,0)+IF(AND(M13+30&lt;M15,M13+30&gt;=L15),(MOD(M13,30))/30*M12%*F10,0)</f>
        <v>0</v>
      </c>
      <c r="O18" s="35">
        <f>IF(AND(N13&lt;N15,N13&gt;=M15),(30-MOD(N13,30))/30*N12%*F10,0)+IF(AND(N13+30&lt;N15,N13+30&gt;=M15),(MOD(N13,30))/30*N12%*F10,0)</f>
        <v>0</v>
      </c>
      <c r="P18" s="35">
        <f>IF(AND($O13&lt;$O15,$O13&gt;=$N15),(30-MOD($O13,30))/30*$O12%*F10,0)+IF(AND($O13+30&lt;$O15,$O13+30&gt;=$N15),(MOD($O13,30))/30*$O12%*F10,0)</f>
        <v>0</v>
      </c>
      <c r="Q18" s="35">
        <f t="shared" ref="Q18:AB18" si="1">IF(AND($O13&lt;$O15,$O13&gt;=$N15),(30-MOD($O13,30))/30*$O12%*G10,0)+IF(AND($O13+30&lt;$O15,$O13+30&gt;=$N15),(MOD($O13,30))/30*$O12%*G10,0)</f>
        <v>0</v>
      </c>
      <c r="R18" s="35">
        <f t="shared" si="1"/>
        <v>0</v>
      </c>
      <c r="S18" s="35">
        <f t="shared" si="1"/>
        <v>0</v>
      </c>
      <c r="T18" s="35">
        <f t="shared" si="1"/>
        <v>0</v>
      </c>
      <c r="U18" s="35">
        <f t="shared" si="1"/>
        <v>0</v>
      </c>
      <c r="V18" s="35">
        <f t="shared" si="1"/>
        <v>0</v>
      </c>
      <c r="W18" s="35">
        <f t="shared" si="1"/>
        <v>0</v>
      </c>
      <c r="X18" s="35">
        <f t="shared" si="1"/>
        <v>0</v>
      </c>
      <c r="Y18" s="35">
        <f t="shared" si="1"/>
        <v>0</v>
      </c>
      <c r="Z18" s="35">
        <f t="shared" si="1"/>
        <v>0</v>
      </c>
      <c r="AA18" s="35">
        <f t="shared" si="1"/>
        <v>0</v>
      </c>
      <c r="AB18" s="35">
        <f t="shared" si="1"/>
        <v>0</v>
      </c>
      <c r="AE18" s="35">
        <f>IF(AND($O13&lt;$O15,$O13&gt;=$N15),(30-MOD($O13,30))/30*$O12%*S10,0)+IF(AND($O13+30&lt;$O15,$O13+30&gt;=$N15),(MOD($O13,30))/30*$O12%*S10,0)</f>
        <v>0</v>
      </c>
      <c r="AG18" s="35"/>
      <c r="AI18" s="35"/>
    </row>
    <row r="19" spans="3:35" x14ac:dyDescent="0.2">
      <c r="C19" s="31" t="s">
        <v>170</v>
      </c>
      <c r="G19" s="35">
        <f>IF(AND(E13&lt;E15,E13&gt;=D15),(30-MOD(E13,30))/30*E12%*G10,0)+IF(AND(E13+30&lt;E15,E13+30&gt;=D15),(MOD(E13,30))/30*E12%*G10,0)</f>
        <v>0</v>
      </c>
      <c r="H19" s="35">
        <f>IF(AND(F13&lt;F15,F13&gt;=E15),(30-MOD(F13,30))/30*F12%*G10,0)+IF(AND(F13+30&lt;F15,F13+30&gt;=E15),(MOD(F13,30))/30*F12%*G10,0)</f>
        <v>0</v>
      </c>
      <c r="I19" s="35">
        <f>IF(AND(G13&lt;G15,G13&gt;=F15),(30-MOD(G13,30))/30*G12%*G10,0)+IF(AND(G13+30&lt;G15,G13+30&gt;=F15),(MOD(G13,30))/30*G12%*G10,0)</f>
        <v>0</v>
      </c>
      <c r="J19" s="35">
        <f>IF(AND(H13&lt;H15,H13&gt;=G15),(30-MOD(H13,30))/30*H12%*G10,0)+IF(AND(H13+30&lt;H15,H13+30&gt;=G15),(MOD(H13,30))/30*H12%*G10,0)</f>
        <v>0</v>
      </c>
      <c r="K19" s="35">
        <f>IF(AND(I13&lt;I15,I13&gt;=H15),(30-MOD(I13,30))/30*I12%*G10,0)+IF(AND(I13+30&lt;I15,I13+30&gt;=H15),(MOD(I13,30))/30*I12%*G10,0)</f>
        <v>0</v>
      </c>
      <c r="L19" s="35">
        <f>IF(AND(J13&lt;J15,J13&gt;=I15),(30-MOD(J13,30))/30*J12%*G10,0)+IF(AND(J13+30&lt;J15,J13+30&gt;=I15),(MOD(J13,30))/30*J12%*G10,0)</f>
        <v>0</v>
      </c>
      <c r="M19" s="35">
        <f>IF(AND(K13&lt;K15,K13&gt;=J15),(30-MOD(K13,30))/30*K12%*G10,0)+IF(AND(K13+30&lt;K15,K13+30&gt;=J15),(MOD(K13,30))/30*K12%*G10,0)</f>
        <v>0</v>
      </c>
      <c r="N19" s="35">
        <f>IF(AND(L13&lt;L15,L13&gt;=K15),(30-MOD(L13,30))/30*L12%*G10,0)+IF(AND(L13+30&lt;L15,L13+30&gt;=K15),(MOD(L13,30))/30*L12%*G10,0)</f>
        <v>0</v>
      </c>
      <c r="O19" s="35">
        <f>IF(AND(M13&lt;M15,M13&gt;=L15),(30-MOD(M13,30))/30*M12%*G10,0)+IF(AND(M13+30&lt;M15,M13+30&gt;=L15),(MOD(M13,30))/30*M12%*G10,0)</f>
        <v>0</v>
      </c>
      <c r="P19" s="35">
        <f>IF(AND($N13&lt;$N15,$N13&gt;=$M15),(30-MOD($N13,30))/30*$N12%*G10,0)+IF(AND($N13+30&lt;$N15,$N13+30&gt;=$M15),(MOD($N13,30))/30*$N12%*G10,0)</f>
        <v>0</v>
      </c>
      <c r="Q19" s="35">
        <f t="shared" ref="Q19:AB19" si="2">IF(AND($N13&lt;$N15,$N13&gt;=$M15),(30-MOD($N13,30))/30*$N12%*H10,0)+IF(AND($N13+30&lt;$N15,$N13+30&gt;=$M15),(MOD($N13,30))/30*$N12%*H10,0)</f>
        <v>0</v>
      </c>
      <c r="R19" s="35">
        <f t="shared" si="2"/>
        <v>0</v>
      </c>
      <c r="S19" s="35">
        <f t="shared" si="2"/>
        <v>0</v>
      </c>
      <c r="T19" s="35">
        <f t="shared" si="2"/>
        <v>0</v>
      </c>
      <c r="U19" s="35">
        <f t="shared" si="2"/>
        <v>0</v>
      </c>
      <c r="V19" s="35">
        <f t="shared" si="2"/>
        <v>0</v>
      </c>
      <c r="W19" s="35">
        <f t="shared" si="2"/>
        <v>0</v>
      </c>
      <c r="X19" s="35">
        <f t="shared" si="2"/>
        <v>0</v>
      </c>
      <c r="Y19" s="35">
        <f t="shared" si="2"/>
        <v>0</v>
      </c>
      <c r="Z19" s="35">
        <f t="shared" si="2"/>
        <v>0</v>
      </c>
      <c r="AA19" s="35">
        <f t="shared" si="2"/>
        <v>0</v>
      </c>
      <c r="AB19" s="35">
        <f t="shared" si="2"/>
        <v>0</v>
      </c>
      <c r="AE19" s="35">
        <f>IF(AND($N13&lt;$N15,$N13&gt;=$M15),(30-MOD($N13,30))/30*$N12%*T10,0)+IF(AND($N13+30&lt;$N15,$N13+30&gt;=$M15),(MOD($N13,30))/30*$N12%*T10,0)</f>
        <v>0</v>
      </c>
      <c r="AG19" s="35"/>
      <c r="AI19" s="35"/>
    </row>
    <row r="20" spans="3:35" x14ac:dyDescent="0.2">
      <c r="C20" s="31" t="s">
        <v>171</v>
      </c>
      <c r="H20" s="35">
        <f>IF(AND(E13&lt;E15,E13&gt;=D15),(30-MOD(E13,30))/30*E12%*H10,0)+IF(AND(E13+30&lt;E15,E13+30&gt;=D15),(MOD(E13,30))/30*E12%*H10,0)</f>
        <v>0</v>
      </c>
      <c r="I20" s="35">
        <f>IF(AND(F13&lt;F15,F13&gt;=E15),(30-MOD(F13,30))/30*F12%*H10,0)+IF(AND(F13+30&lt;F15,F13+30&gt;=E15),(MOD(F13,30))/30*F12%*H10,0)</f>
        <v>0</v>
      </c>
      <c r="J20" s="35">
        <f>IF(AND(G13&lt;G15,G13&gt;=F15),(30-MOD(G13,30))/30*G12%*H10,0)+IF(AND(G13+30&lt;G15,G13+30&gt;=F15),(MOD(G13,30))/30*G12%*H10,0)</f>
        <v>0</v>
      </c>
      <c r="K20" s="35">
        <f>IF(AND(H13&lt;H15,H13&gt;=G15),(30-MOD(H13,30))/30*H12%*H10,0)+IF(AND(H13+30&lt;H15,H13+30&gt;=G15),(MOD(H13,30))/30*H12%*H10,0)</f>
        <v>0</v>
      </c>
      <c r="L20" s="35">
        <f>IF(AND(I13&lt;I15,I13&gt;=H15),(30-MOD(I13,30))/30*I12%*H10,0)+IF(AND(I13+30&lt;I15,I13+30&gt;=H15),(MOD(I13,30))/30*I12%*H10,0)</f>
        <v>0</v>
      </c>
      <c r="M20" s="35">
        <f>IF(AND(J13&lt;J15,J13&gt;=I15),(30-MOD(J13,30))/30*J12%*H10,0)+IF(AND(J13+30&lt;J15,J13+30&gt;=I15),(MOD(J13,30))/30*J12%*H10,0)</f>
        <v>0</v>
      </c>
      <c r="N20" s="35">
        <f>IF(AND(K13&lt;K15,K13&gt;=J15),(30-MOD(K13,30))/30*K12%*H10,0)+IF(AND(K13+30&lt;K15,K13+30&gt;=J15),(MOD(K13,30))/30*K12%*H10,0)</f>
        <v>0</v>
      </c>
      <c r="O20" s="35">
        <f>IF(AND(L13&lt;L15,L13&gt;=K15),(30-MOD(L13,30))/30*L12%*H10,0)+IF(AND(L13+30&lt;L15,L13+30&gt;=K15),(MOD(L13,30))/30*L12%*H10,0)</f>
        <v>0</v>
      </c>
      <c r="P20" s="35">
        <f>IF(AND($M13&lt;$M15,$M13&gt;=$L15),(30-MOD($M13,30))/30*$M12%*H10,0)+IF(AND($M13+30&lt;$M15,$M13+30&gt;=$L15),(MOD($M13,30))/30*$M12%*H10,0)</f>
        <v>0</v>
      </c>
      <c r="Q20" s="35">
        <f t="shared" ref="Q20:AB20" si="3">IF(AND($M13&lt;$M15,$M13&gt;=$L15),(30-MOD($M13,30))/30*$M12%*I10,0)+IF(AND($M13+30&lt;$M15,$M13+30&gt;=$L15),(MOD($M13,30))/30*$M12%*I10,0)</f>
        <v>0</v>
      </c>
      <c r="R20" s="35">
        <f t="shared" si="3"/>
        <v>0</v>
      </c>
      <c r="S20" s="35">
        <f t="shared" si="3"/>
        <v>0</v>
      </c>
      <c r="T20" s="35">
        <f t="shared" si="3"/>
        <v>0</v>
      </c>
      <c r="U20" s="35">
        <f t="shared" si="3"/>
        <v>0</v>
      </c>
      <c r="V20" s="35">
        <f t="shared" si="3"/>
        <v>0</v>
      </c>
      <c r="W20" s="35">
        <f t="shared" si="3"/>
        <v>0</v>
      </c>
      <c r="X20" s="35">
        <f t="shared" si="3"/>
        <v>0</v>
      </c>
      <c r="Y20" s="35">
        <f t="shared" si="3"/>
        <v>0</v>
      </c>
      <c r="Z20" s="35">
        <f t="shared" si="3"/>
        <v>0</v>
      </c>
      <c r="AA20" s="35">
        <f t="shared" si="3"/>
        <v>0</v>
      </c>
      <c r="AB20" s="35">
        <f t="shared" si="3"/>
        <v>0</v>
      </c>
      <c r="AE20" s="35">
        <f>IF(AND($M13&lt;$M15,$M13&gt;=$L15),(30-MOD($M13,30))/30*$M12%*U10,0)+IF(AND($M13+30&lt;$M15,$M13+30&gt;=$L15),(MOD($M13,30))/30*$M12%*U10,0)</f>
        <v>0</v>
      </c>
      <c r="AG20" s="35"/>
      <c r="AI20" s="35"/>
    </row>
    <row r="21" spans="3:35" x14ac:dyDescent="0.2">
      <c r="C21" s="31" t="s">
        <v>172</v>
      </c>
      <c r="I21" s="35">
        <f>IF(AND(E13&lt;E15,E13&gt;=D15),(30-MOD(E13,30))/30*E12%*I10,0)+IF(AND(E13+30&lt;E15,E13+30&gt;=D15),(MOD(E13,30))/30*E12%*I10,0)</f>
        <v>0</v>
      </c>
      <c r="J21" s="35">
        <f>IF(AND(F13&lt;F15,F13&gt;=E15),(30-MOD(F13,30))/30*F12%*I10,0)+IF(AND(F13+30&lt;F15,F13+30&gt;=E15),(MOD(F13,30))/30*F12%*I10,0)</f>
        <v>0</v>
      </c>
      <c r="K21" s="35">
        <f>IF(AND(G13&lt;G15,G13&gt;=F15),(30-MOD(G13,30))/30*G12%*I10,0)+IF(AND(G13+30&lt;G15,G13+30&gt;=F15),(MOD(G13,30))/30*G12%*I10,0)</f>
        <v>0</v>
      </c>
      <c r="L21" s="35">
        <f>IF(AND(H13&lt;H15,H13&gt;=G15),(30-MOD(H13,30))/30*H12%*I10,0)+IF(AND(H13+30&lt;H15,H13+30&gt;=G15),(MOD(H13,30))/30*H12%*I10,0)</f>
        <v>0</v>
      </c>
      <c r="M21" s="35">
        <f>IF(AND(I13&lt;I15,I13&gt;=H15),(30-MOD(I13,30))/30*I12%*I10,0)+IF(AND(I13+30&lt;I15,I13+30&gt;=H15),(MOD(I13,30))/30*I12%*I10,0)</f>
        <v>0</v>
      </c>
      <c r="N21" s="35">
        <f>IF(AND(J13&lt;J15,J13&gt;=I15),(30-MOD(J13,30))/30*J12%*I10,0)+IF(AND(J13+30&lt;J15,J13+30&gt;=I15),(MOD(J13,30))/30*J12%*I10,0)</f>
        <v>0</v>
      </c>
      <c r="O21" s="35">
        <f>IF(AND(K13&lt;K15,K13&gt;=J15),(30-MOD(K13,30))/30*K12%*I10,0)+IF(AND(K13+30&lt;K15,K13+30&gt;=J15),(MOD(K13,30))/30*K12%*I10,0)</f>
        <v>0</v>
      </c>
      <c r="P21" s="35">
        <f>IF(AND($L13&lt;$L15,$L13&gt;=$K15),(30-MOD($L13,30))/30*$L12%*I10,0)+IF(AND($L13+30&lt;$L15,$L13+30&gt;=$K15),(MOD($L13,30))/30*$L12%*I10,0)</f>
        <v>0</v>
      </c>
      <c r="Q21" s="35">
        <f t="shared" ref="Q21:AB21" si="4">IF(AND($L13&lt;$L15,$L13&gt;=$K15),(30-MOD($L13,30))/30*$L12%*J10,0)+IF(AND($L13+30&lt;$L15,$L13+30&gt;=$K15),(MOD($L13,30))/30*$L12%*J10,0)</f>
        <v>0</v>
      </c>
      <c r="R21" s="35">
        <f t="shared" si="4"/>
        <v>0</v>
      </c>
      <c r="S21" s="35">
        <f t="shared" si="4"/>
        <v>0</v>
      </c>
      <c r="T21" s="35">
        <f t="shared" si="4"/>
        <v>0</v>
      </c>
      <c r="U21" s="35">
        <f t="shared" si="4"/>
        <v>0</v>
      </c>
      <c r="V21" s="35">
        <f t="shared" si="4"/>
        <v>0</v>
      </c>
      <c r="W21" s="35">
        <f t="shared" si="4"/>
        <v>0</v>
      </c>
      <c r="X21" s="35">
        <f t="shared" si="4"/>
        <v>0</v>
      </c>
      <c r="Y21" s="35">
        <f t="shared" si="4"/>
        <v>0</v>
      </c>
      <c r="Z21" s="35">
        <f t="shared" si="4"/>
        <v>0</v>
      </c>
      <c r="AA21" s="35">
        <f t="shared" si="4"/>
        <v>0</v>
      </c>
      <c r="AB21" s="35">
        <f t="shared" si="4"/>
        <v>0</v>
      </c>
      <c r="AE21" s="35">
        <f>IF(AND($L13&lt;$L15,$L13&gt;=$K15),(30-MOD($L13,30))/30*$L12%*V10,0)+IF(AND($L13+30&lt;$L15,$L13+30&gt;=$K15),(MOD($L13,30))/30*$L12%*V10,0)</f>
        <v>0</v>
      </c>
      <c r="AG21" s="35"/>
      <c r="AI21" s="35"/>
    </row>
    <row r="22" spans="3:35" x14ac:dyDescent="0.2">
      <c r="C22" s="31" t="s">
        <v>173</v>
      </c>
      <c r="J22" s="35">
        <f>IF(AND(E13&lt;E15,E13&gt;=D15),(30-MOD(E13,30))/30*E12%*J10,0)+IF(AND(E13+30&lt;E15,E13+30&gt;=D15),(MOD(E13,30))/30*E12%*J10,0)</f>
        <v>0</v>
      </c>
      <c r="K22" s="35">
        <f>IF(AND(F13&lt;F15,F13&gt;=E15),(30-MOD(F13,30))/30*F12%*J10,0)+IF(AND(F13+30&lt;F15,F13+30&gt;=E15),(MOD(F13,30))/30*F12%*J10,0)</f>
        <v>0</v>
      </c>
      <c r="L22" s="35">
        <f>IF(AND(G13&lt;G15,G13&gt;=F15),(30-MOD(G13,30))/30*G12%*J10,0)+IF(AND(G13+30&lt;G15,G13+30&gt;=F15),(MOD(G13,30))/30*G12%*J10,0)</f>
        <v>0</v>
      </c>
      <c r="M22" s="35">
        <f>IF(AND(H13&lt;H15,H13&gt;=G15),(30-MOD(H13,30))/30*H12%*J10,0)+IF(AND(H13+30&lt;H15,H13+30&gt;=G15),(MOD(H13,30))/30*H12%*J10,0)</f>
        <v>0</v>
      </c>
      <c r="N22" s="35">
        <f>IF(AND(I13&lt;I15,I13&gt;=H15),(30-MOD(I13,30))/30*I12%*J10,0)+IF(AND(I13+30&lt;I15,I13+30&gt;=H15),(MOD(I13,30))/30*I12%*J10,0)</f>
        <v>0</v>
      </c>
      <c r="O22" s="35">
        <f>IF(AND(J13&lt;J15,J13&gt;=I15),(30-MOD(J13,30))/30*J12%*J10,0)+IF(AND(J13+30&lt;J15,J13+30&gt;=I15),(MOD(J13,30))/30*J12%*J10,0)</f>
        <v>0</v>
      </c>
      <c r="P22" s="35">
        <f>IF(AND($K13&lt;$K15,$K13&gt;=$J15),(30-MOD($K13,30))/30*$K12%*J10,0)+IF(AND($K13+30&lt;$K15,$K13+30&gt;=$J15),(MOD($K13,30))/30*$K12%*J10,0)</f>
        <v>0</v>
      </c>
      <c r="Q22" s="35">
        <f t="shared" ref="Q22:AB22" si="5">IF(AND($K13&lt;$K15,$K13&gt;=$J15),(30-MOD($K13,30))/30*$K12%*K10,0)+IF(AND($K13+30&lt;$K15,$K13+30&gt;=$J15),(MOD($K13,30))/30*$K12%*K10,0)</f>
        <v>0</v>
      </c>
      <c r="R22" s="35">
        <f t="shared" si="5"/>
        <v>0</v>
      </c>
      <c r="S22" s="35">
        <f t="shared" si="5"/>
        <v>0</v>
      </c>
      <c r="T22" s="35">
        <f t="shared" si="5"/>
        <v>0</v>
      </c>
      <c r="U22" s="35">
        <f t="shared" si="5"/>
        <v>0</v>
      </c>
      <c r="V22" s="35">
        <f t="shared" si="5"/>
        <v>0</v>
      </c>
      <c r="W22" s="35">
        <f t="shared" si="5"/>
        <v>0</v>
      </c>
      <c r="X22" s="35">
        <f t="shared" si="5"/>
        <v>0</v>
      </c>
      <c r="Y22" s="35">
        <f t="shared" si="5"/>
        <v>0</v>
      </c>
      <c r="Z22" s="35">
        <f t="shared" si="5"/>
        <v>0</v>
      </c>
      <c r="AA22" s="35">
        <f t="shared" si="5"/>
        <v>0</v>
      </c>
      <c r="AB22" s="35">
        <f t="shared" si="5"/>
        <v>0</v>
      </c>
      <c r="AE22" s="35">
        <f>IF(AND($K13&lt;$K15,$K13&gt;=$J15),(30-MOD($K13,30))/30*$K12%*W10,0)+IF(AND($K13+30&lt;$K15,$K13+30&gt;=$J15),(MOD($K13,30))/30*$K12%*W10,0)</f>
        <v>0</v>
      </c>
      <c r="AG22" s="35"/>
      <c r="AI22" s="35"/>
    </row>
    <row r="23" spans="3:35" x14ac:dyDescent="0.2">
      <c r="C23" s="31" t="s">
        <v>174</v>
      </c>
      <c r="K23" s="35">
        <f>IF(AND(E13&lt;E15,E13&gt;=D15),(30-MOD(E13,30))/30*E12%*K10,0)+IF(AND(E13+30&lt;E15,E13+30&gt;=D15),(MOD(E13,30))/30*E12%*K10,0)</f>
        <v>0</v>
      </c>
      <c r="L23" s="35">
        <f>IF(AND(F13&lt;F15,F13&gt;=E15),(30-MOD(F13,30))/30*F12%*K10,0)+IF(AND(F13+30&lt;F15,F13+30&gt;=E15),(MOD(F13,30))/30*F12%*K10,0)</f>
        <v>0</v>
      </c>
      <c r="M23" s="35">
        <f>IF(AND(G13&lt;G15,G13&gt;=F15),(30-MOD(G13,30))/30*G12%*K10,0)+IF(AND(G13+30&lt;G15,G13+30&gt;=F15),(MOD(G13,30))/30*G12%*K10,0)</f>
        <v>0</v>
      </c>
      <c r="N23" s="35">
        <f>IF(AND(H13&lt;H15,H13&gt;=G15),(30-MOD(H13,30))/30*H12%*K10,0)+IF(AND(H13+30&lt;H15,H13+30&gt;=G15),(MOD(H13,30))/30*H12%*K10,0)</f>
        <v>0</v>
      </c>
      <c r="O23" s="35">
        <f>IF(AND(I13&lt;I15,I13&gt;=H15),(30-MOD(I13,30))/30*I12%*K10,0)+IF(AND(I13+30&lt;I15,I13+30&gt;=H15),(MOD(I13,30))/30*I12%*K10,0)</f>
        <v>0</v>
      </c>
      <c r="P23" s="35">
        <f>IF(AND($J13&lt;$J15,$J13&gt;=$I15),(30-MOD($J13,30))/30*$J12%*K10,0)+IF(AND($J13+30&lt;$J15,$J13+30&gt;=$I15),(MOD($J13,30))/30*$J12%*K10,0)</f>
        <v>0</v>
      </c>
      <c r="Q23" s="35">
        <f t="shared" ref="Q23:AB23" si="6">IF(AND($J13&lt;$J15,$J13&gt;=$I15),(30-MOD($J13,30))/30*$J12%*L10,0)+IF(AND($J13+30&lt;$J15,$J13+30&gt;=$I15),(MOD($J13,30))/30*$J12%*L10,0)</f>
        <v>0</v>
      </c>
      <c r="R23" s="35">
        <f t="shared" si="6"/>
        <v>0</v>
      </c>
      <c r="S23" s="35">
        <f t="shared" si="6"/>
        <v>0</v>
      </c>
      <c r="T23" s="35">
        <f t="shared" si="6"/>
        <v>0</v>
      </c>
      <c r="U23" s="35">
        <f t="shared" si="6"/>
        <v>0</v>
      </c>
      <c r="V23" s="35">
        <f t="shared" si="6"/>
        <v>0</v>
      </c>
      <c r="W23" s="35">
        <f t="shared" si="6"/>
        <v>0</v>
      </c>
      <c r="X23" s="35">
        <f t="shared" si="6"/>
        <v>0</v>
      </c>
      <c r="Y23" s="35">
        <f t="shared" si="6"/>
        <v>0</v>
      </c>
      <c r="Z23" s="35">
        <f t="shared" si="6"/>
        <v>0</v>
      </c>
      <c r="AA23" s="35">
        <f t="shared" si="6"/>
        <v>0</v>
      </c>
      <c r="AB23" s="35">
        <f t="shared" si="6"/>
        <v>0</v>
      </c>
      <c r="AE23" s="35">
        <f>IF(AND($J13&lt;$J15,$J13&gt;=$I15),(30-MOD($J13,30))/30*$J12%*X10,0)+IF(AND($J13+30&lt;$J15,$J13+30&gt;=$I15),(MOD($J13,30))/30*$J12%*X10,0)</f>
        <v>0</v>
      </c>
      <c r="AG23" s="35"/>
      <c r="AI23" s="35"/>
    </row>
    <row r="24" spans="3:35" x14ac:dyDescent="0.2">
      <c r="C24" s="31" t="s">
        <v>175</v>
      </c>
      <c r="J24" s="35"/>
      <c r="K24" s="35"/>
      <c r="L24" s="35">
        <f>IF(AND(E13&lt;E15,E13&gt;=D15),(30-MOD(E13,30))/30*E12%*L10,0)+IF(AND(E13+30&lt;E15,E13+30&gt;=D15),(MOD(E13,30))/30*E12%*L10,0)</f>
        <v>0</v>
      </c>
      <c r="M24" s="35">
        <f>IF(AND(F13&lt;F15,F13&gt;=E15),(30-MOD(F13,30))/30*F12%*L10,0)+IF(AND(F13+30&lt;F15,F13+30&gt;=E15),(MOD(F13,30))/30*F12%*L10,0)</f>
        <v>0</v>
      </c>
      <c r="N24" s="35">
        <f>IF(AND(G13&lt;G15,G13&gt;=F15),(30-MOD(G13,30))/30*G12%*L10,0)+IF(AND(G13+30&lt;G15,G13+30&gt;=F15),(MOD(G13,30))/30*G12%*L10,0)</f>
        <v>0</v>
      </c>
      <c r="O24" s="35">
        <f>IF(AND(H13&lt;H15,H13&gt;=G15),(30-MOD(H13,30))/30*H12%*L10,0)+IF(AND(H13+30&lt;H15,H13+30&gt;=G15),(MOD(H13,30))/30*H12%*L10,0)</f>
        <v>0</v>
      </c>
      <c r="P24" s="35">
        <f>IF(AND($I13&lt;$I15,$I13&gt;=$H15),(30-MOD($I13,30))/30*$I12%*L10,0)+IF(AND($I13+30&lt;$I15,$I13+30&gt;=$H15),(MOD($I13,30))/30*$I12%*L10,0)</f>
        <v>0</v>
      </c>
      <c r="Q24" s="35">
        <f t="shared" ref="Q24:AB24" si="7">IF(AND($I13&lt;$I15,$I13&gt;=$H15),(30-MOD($I13,30))/30*$I12%*M10,0)+IF(AND($I13+30&lt;$I15,$I13+30&gt;=$H15),(MOD($I13,30))/30*$I12%*M10,0)</f>
        <v>0</v>
      </c>
      <c r="R24" s="35">
        <f t="shared" si="7"/>
        <v>0</v>
      </c>
      <c r="S24" s="35">
        <f t="shared" si="7"/>
        <v>0</v>
      </c>
      <c r="T24" s="35">
        <f t="shared" si="7"/>
        <v>0</v>
      </c>
      <c r="U24" s="35">
        <f t="shared" si="7"/>
        <v>0</v>
      </c>
      <c r="V24" s="35">
        <f t="shared" si="7"/>
        <v>0</v>
      </c>
      <c r="W24" s="35">
        <f t="shared" si="7"/>
        <v>0</v>
      </c>
      <c r="X24" s="35">
        <f t="shared" si="7"/>
        <v>0</v>
      </c>
      <c r="Y24" s="35">
        <f t="shared" si="7"/>
        <v>0</v>
      </c>
      <c r="Z24" s="35">
        <f t="shared" si="7"/>
        <v>0</v>
      </c>
      <c r="AA24" s="35">
        <f t="shared" si="7"/>
        <v>0</v>
      </c>
      <c r="AB24" s="35">
        <f t="shared" si="7"/>
        <v>0</v>
      </c>
      <c r="AE24" s="35">
        <f>IF(AND($I13&lt;$I15,$I13&gt;=$H15),(30-MOD($I13,30))/30*$I12%*Y10,0)+IF(AND($I13+30&lt;$I15,$I13+30&gt;=$H15),(MOD($I13,30))/30*$I12%*Y10,0)</f>
        <v>0</v>
      </c>
      <c r="AG24" s="35"/>
      <c r="AI24" s="35"/>
    </row>
    <row r="25" spans="3:35" x14ac:dyDescent="0.2">
      <c r="C25" s="31" t="s">
        <v>176</v>
      </c>
      <c r="I25" s="35"/>
      <c r="J25" s="35"/>
      <c r="K25" s="35"/>
      <c r="L25" s="35"/>
      <c r="M25" s="35">
        <f>IF(AND(E13&lt;E15,E13&gt;=D15),(30-MOD(E13,30))/30*E12%*M10,0)+IF(AND(E13+30&lt;E15,E13+30&gt;=D15),(MOD(E13,30))/30*E12%*M10,0)</f>
        <v>0</v>
      </c>
      <c r="N25" s="35">
        <f>IF(AND(F13&lt;F15,F13&gt;=E15),(30-MOD(F13,30))/30*F12%*M10,0)+IF(AND(F13+30&lt;F15,F13+30&gt;=E15),(MOD(F13,30))/30*F12%*M10,0)</f>
        <v>0</v>
      </c>
      <c r="O25" s="35">
        <f>IF(AND(G13&lt;G15,G13&gt;=F15),(30-MOD(G13,30))/30*G12%*M10,0)+IF(AND(G13+30&lt;G15,G13+30&gt;=F15),(MOD(G13,30))/30*G12%*M10,0)</f>
        <v>0</v>
      </c>
      <c r="P25" s="35">
        <f>IF(AND($H13&lt;$H15,$H13&gt;=$G15),(30-MOD($H13,30))/30*$H12%*M10,0)+IF(AND($H13+30&lt;$H15,$H13+30&gt;=$G15),(MOD($H13,30))/30*$H12%*M10,0)</f>
        <v>0</v>
      </c>
      <c r="Q25" s="35">
        <f t="shared" ref="Q25:AB25" si="8">IF(AND($H13&lt;$H15,$H13&gt;=$G15),(30-MOD($H13,30))/30*$H12%*N10,0)+IF(AND($H13+30&lt;$H15,$H13+30&gt;=$G15),(MOD($H13,30))/30*$H12%*N10,0)</f>
        <v>0</v>
      </c>
      <c r="R25" s="35">
        <f t="shared" si="8"/>
        <v>0</v>
      </c>
      <c r="S25" s="35">
        <f t="shared" si="8"/>
        <v>0</v>
      </c>
      <c r="T25" s="35">
        <f t="shared" si="8"/>
        <v>0</v>
      </c>
      <c r="U25" s="35">
        <f t="shared" si="8"/>
        <v>0</v>
      </c>
      <c r="V25" s="35">
        <f t="shared" si="8"/>
        <v>0</v>
      </c>
      <c r="W25" s="35">
        <f t="shared" si="8"/>
        <v>0</v>
      </c>
      <c r="X25" s="35">
        <f t="shared" si="8"/>
        <v>0</v>
      </c>
      <c r="Y25" s="35">
        <f t="shared" si="8"/>
        <v>0</v>
      </c>
      <c r="Z25" s="35">
        <f t="shared" si="8"/>
        <v>0</v>
      </c>
      <c r="AA25" s="35">
        <f t="shared" si="8"/>
        <v>0</v>
      </c>
      <c r="AB25" s="35">
        <f t="shared" si="8"/>
        <v>0</v>
      </c>
      <c r="AE25" s="35">
        <f>IF(AND($H13&lt;$H15,$H13&gt;=$G15),(30-MOD($H13,30))/30*$H12%*Z10,0)+IF(AND($H13+30&lt;$H15,$H13+30&gt;=$G15),(MOD($H13,30))/30*$H12%*Z10,0)</f>
        <v>0</v>
      </c>
      <c r="AG25" s="35"/>
      <c r="AI25" s="35"/>
    </row>
    <row r="26" spans="3:35" x14ac:dyDescent="0.2">
      <c r="C26" s="31" t="s">
        <v>177</v>
      </c>
      <c r="H26" s="35"/>
      <c r="I26" s="35"/>
      <c r="J26" s="35"/>
      <c r="K26" s="35"/>
      <c r="L26" s="35"/>
      <c r="M26" s="35"/>
      <c r="N26" s="35">
        <f>IF(AND(E13&lt;E15,E13&gt;=D15),(30-MOD(E13,30))/30*E12%*N10,0)+IF(AND(E13+30&lt;E15,E13+30&gt;=D15),(MOD(E13,30))/30*E12%*N10,0)</f>
        <v>0</v>
      </c>
      <c r="O26" s="35">
        <f>IF(AND(F13&lt;F15,F13&gt;=E15),(30-MOD(F13,30))/30*F12%*N10,0)+IF(AND(F13+30&lt;F15,F13+30&gt;=E15),(MOD(F13,30))/30*F12%*N10,0)</f>
        <v>0</v>
      </c>
      <c r="P26" s="35">
        <f>IF(AND($G13&lt;$G15,$G13&gt;=$F15),(30-MOD($G13,30))/30*$G12%*N10,0)+IF(AND($G13+30&lt;$G15,$G13+30&gt;=$F15),(MOD($G13,30))/30*$G12%*N10,0)</f>
        <v>0</v>
      </c>
      <c r="Q26" s="35">
        <f t="shared" ref="Q26:AB26" si="9">IF(AND($G13&lt;$G15,$G13&gt;=$F15),(30-MOD($G13,30))/30*$G12%*O10,0)+IF(AND($G13+30&lt;$G15,$G13+30&gt;=$F15),(MOD($G13,30))/30*$G12%*O10,0)</f>
        <v>0</v>
      </c>
      <c r="R26" s="35">
        <f t="shared" si="9"/>
        <v>0</v>
      </c>
      <c r="S26" s="35">
        <f t="shared" si="9"/>
        <v>0</v>
      </c>
      <c r="T26" s="35">
        <f t="shared" si="9"/>
        <v>0</v>
      </c>
      <c r="U26" s="35">
        <f t="shared" si="9"/>
        <v>0</v>
      </c>
      <c r="V26" s="35">
        <f t="shared" si="9"/>
        <v>0</v>
      </c>
      <c r="W26" s="35">
        <f t="shared" si="9"/>
        <v>0</v>
      </c>
      <c r="X26" s="35">
        <f t="shared" si="9"/>
        <v>0</v>
      </c>
      <c r="Y26" s="35">
        <f t="shared" si="9"/>
        <v>0</v>
      </c>
      <c r="Z26" s="35">
        <f t="shared" si="9"/>
        <v>0</v>
      </c>
      <c r="AA26" s="35">
        <f t="shared" si="9"/>
        <v>0</v>
      </c>
      <c r="AB26" s="35">
        <f t="shared" si="9"/>
        <v>0</v>
      </c>
      <c r="AE26" s="35">
        <f>IF(AND($G13&lt;$G15,$G13&gt;=$F15),(30-MOD($G13,30))/30*$G12%*AA10,0)+IF(AND($G13+30&lt;$G15,$G13+30&gt;=$F15),(MOD($G13,30))/30*$G12%*AA10,0)</f>
        <v>0</v>
      </c>
      <c r="AG26" s="35"/>
      <c r="AI26" s="35"/>
    </row>
    <row r="27" spans="3:35" x14ac:dyDescent="0.2">
      <c r="C27" s="31" t="s">
        <v>178</v>
      </c>
      <c r="G27" s="35"/>
      <c r="H27" s="35"/>
      <c r="I27" s="35"/>
      <c r="J27" s="35"/>
      <c r="K27" s="35"/>
      <c r="L27" s="35"/>
      <c r="M27" s="35"/>
      <c r="N27" s="35"/>
      <c r="O27" s="35">
        <f>IF(AND(E13&lt;E15,E13&gt;=D15),(30-MOD(E13,30))/30*E12%*O10,0)+IF(AND(E13+30&lt;E15,E13+30&gt;=D15),(MOD(E13,30))/30*E12%*O10,0)</f>
        <v>0</v>
      </c>
      <c r="P27" s="35">
        <f>IF(AND($F13&lt;$F15,$F13&gt;=$E15),(30-MOD($F13,30))/30*$F12%*O10,0)+IF(AND($F13+30&lt;$F15,$F13+30&gt;=$E15),(MOD($F13,30))/30*$F12%*O10,0)</f>
        <v>0</v>
      </c>
      <c r="Q27" s="35">
        <f t="shared" ref="Q27:AB27" si="10">IF(AND($F13&lt;$F15,$F13&gt;=$E15),(30-MOD($F13,30))/30*$F12%*P10,0)+IF(AND($F13+30&lt;$F15,$F13+30&gt;=$E15),(MOD($F13,30))/30*$F12%*P10,0)</f>
        <v>0</v>
      </c>
      <c r="R27" s="35">
        <f t="shared" si="10"/>
        <v>0</v>
      </c>
      <c r="S27" s="35">
        <f t="shared" si="10"/>
        <v>0</v>
      </c>
      <c r="T27" s="35">
        <f t="shared" si="10"/>
        <v>0</v>
      </c>
      <c r="U27" s="35">
        <f t="shared" si="10"/>
        <v>0</v>
      </c>
      <c r="V27" s="35">
        <f t="shared" si="10"/>
        <v>0</v>
      </c>
      <c r="W27" s="35">
        <f t="shared" si="10"/>
        <v>0</v>
      </c>
      <c r="X27" s="35">
        <f t="shared" si="10"/>
        <v>0</v>
      </c>
      <c r="Y27" s="35">
        <f t="shared" si="10"/>
        <v>0</v>
      </c>
      <c r="Z27" s="35">
        <f t="shared" si="10"/>
        <v>0</v>
      </c>
      <c r="AA27" s="35">
        <f t="shared" si="10"/>
        <v>0</v>
      </c>
      <c r="AB27" s="35">
        <f t="shared" si="10"/>
        <v>0</v>
      </c>
      <c r="AE27" s="35">
        <f>IF(AND($F13&lt;$F15,$F13&gt;=$E15),(30-MOD($F13,30))/30*$F12%*AB10,0)+IF(AND($F13+30&lt;$F15,$F13+30&gt;=$E15),(MOD($F13,30))/30*$F12%*AB10,0)</f>
        <v>0</v>
      </c>
      <c r="AG27" s="35" t="e">
        <f>AE10-AE28</f>
        <v>#REF!</v>
      </c>
      <c r="AI27" s="35" t="e">
        <f>AG10-AG28</f>
        <v>#REF!</v>
      </c>
    </row>
    <row r="28" spans="3:35" x14ac:dyDescent="0.2">
      <c r="C28" s="31" t="s">
        <v>179</v>
      </c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>
        <f>IF(AND($E13&lt;$E15,$E13&gt;=$D15),(30-MOD($E13,30))/30*$E12%*P10,0)+IF(AND($E13+30&lt;$E15,$E13+30&gt;=$D15),(MOD($E13,30))/30*$E12%*P10,0)</f>
        <v>0</v>
      </c>
      <c r="Q28" s="35">
        <f t="shared" ref="Q28:AB28" si="11">IF(AND($E13&lt;$E15,$E13&gt;=$D15),(30-MOD($E13,30))/30*$E12%*Q10,0)+IF(AND($E13+30&lt;$E15,$E13+30&gt;=$D15),(MOD($E13,30))/30*$E12%*Q10,0)</f>
        <v>0</v>
      </c>
      <c r="R28" s="35">
        <f t="shared" si="11"/>
        <v>0</v>
      </c>
      <c r="S28" s="35">
        <f t="shared" si="11"/>
        <v>0</v>
      </c>
      <c r="T28" s="35">
        <f t="shared" si="11"/>
        <v>0</v>
      </c>
      <c r="U28" s="35">
        <f t="shared" si="11"/>
        <v>0</v>
      </c>
      <c r="V28" s="35">
        <f t="shared" si="11"/>
        <v>0</v>
      </c>
      <c r="W28" s="35">
        <f t="shared" si="11"/>
        <v>0</v>
      </c>
      <c r="X28" s="35">
        <f t="shared" si="11"/>
        <v>0</v>
      </c>
      <c r="Y28" s="35">
        <f t="shared" si="11"/>
        <v>0</v>
      </c>
      <c r="Z28" s="35">
        <f t="shared" si="11"/>
        <v>0</v>
      </c>
      <c r="AA28" s="35">
        <f t="shared" si="11"/>
        <v>0</v>
      </c>
      <c r="AB28" s="35">
        <f t="shared" si="11"/>
        <v>0</v>
      </c>
      <c r="AE28" s="35" t="e">
        <f>IF(AND($E13&lt;$P15,$E13&gt;=$D15),(360-MOD($E13,360))/360*$E12%*AE10,0)+IF(AND($E13+360&lt;$P15,$E13+360&gt;=$D15),(MOD($E13,360))/360*$E12%*AE10,0)</f>
        <v>#REF!</v>
      </c>
      <c r="AG28" s="35" t="e">
        <f>IF(AND($E13&lt;$P15,$E13&gt;=$D15),(360-MOD($E13,360))/360*$E12%*AG10,0)+IF(AND($E13+360&lt;$P15,$E13+360&gt;=$D15),(MOD($E13,360))/360*$E12%*AG10,0)</f>
        <v>#REF!</v>
      </c>
      <c r="AI28" s="35" t="e">
        <f>IF(AND($E13&lt;$P15,$E13&gt;=$D15),(360-MOD($E13,360))/360*$E12%*AI10,0)+IF(AND($E13+360&lt;$P15,$E13+360&gt;=$D15),(MOD($E13,360))/360*$E12%*AI10,0)</f>
        <v>#REF!</v>
      </c>
    </row>
    <row r="30" spans="3:35" x14ac:dyDescent="0.2">
      <c r="C30" s="31" t="s">
        <v>166</v>
      </c>
      <c r="E30" s="28">
        <f t="shared" ref="E30:AB30" si="12">SUM(E17:E28)</f>
        <v>0</v>
      </c>
      <c r="F30" s="28">
        <f t="shared" si="12"/>
        <v>0</v>
      </c>
      <c r="G30" s="28">
        <f t="shared" si="12"/>
        <v>0</v>
      </c>
      <c r="H30" s="28">
        <f t="shared" si="12"/>
        <v>0</v>
      </c>
      <c r="I30" s="28">
        <f t="shared" si="12"/>
        <v>0</v>
      </c>
      <c r="J30" s="28">
        <f t="shared" si="12"/>
        <v>0</v>
      </c>
      <c r="K30" s="28">
        <f t="shared" si="12"/>
        <v>0</v>
      </c>
      <c r="L30" s="28">
        <f t="shared" si="12"/>
        <v>0</v>
      </c>
      <c r="M30" s="28">
        <f t="shared" si="12"/>
        <v>0</v>
      </c>
      <c r="N30" s="28">
        <f t="shared" si="12"/>
        <v>0</v>
      </c>
      <c r="O30" s="28">
        <f t="shared" si="12"/>
        <v>0</v>
      </c>
      <c r="P30" s="28">
        <f t="shared" si="12"/>
        <v>0</v>
      </c>
      <c r="Q30" s="28">
        <f t="shared" si="12"/>
        <v>0</v>
      </c>
      <c r="R30" s="28">
        <f t="shared" si="12"/>
        <v>0</v>
      </c>
      <c r="S30" s="28">
        <f t="shared" si="12"/>
        <v>0</v>
      </c>
      <c r="T30" s="28">
        <f t="shared" si="12"/>
        <v>0</v>
      </c>
      <c r="U30" s="28">
        <f t="shared" si="12"/>
        <v>0</v>
      </c>
      <c r="V30" s="28">
        <f t="shared" si="12"/>
        <v>0</v>
      </c>
      <c r="W30" s="28">
        <f t="shared" si="12"/>
        <v>0</v>
      </c>
      <c r="X30" s="28">
        <f t="shared" si="12"/>
        <v>0</v>
      </c>
      <c r="Y30" s="28">
        <f t="shared" si="12"/>
        <v>0</v>
      </c>
      <c r="Z30" s="28">
        <f t="shared" si="12"/>
        <v>0</v>
      </c>
      <c r="AA30" s="28">
        <f t="shared" si="12"/>
        <v>0</v>
      </c>
      <c r="AB30" s="28">
        <f t="shared" si="12"/>
        <v>0</v>
      </c>
      <c r="AE30" s="28" t="e">
        <f>SUM(AE17:AE28)</f>
        <v>#REF!</v>
      </c>
      <c r="AG30" s="28" t="e">
        <f>SUM(AG17:AG28)</f>
        <v>#REF!</v>
      </c>
      <c r="AI30" s="28" t="e">
        <f>SUM(AI17:AI28)</f>
        <v>#REF!</v>
      </c>
    </row>
    <row r="33" spans="3:35" x14ac:dyDescent="0.2">
      <c r="C33" s="31" t="s">
        <v>180</v>
      </c>
      <c r="E33" s="28" t="e">
        <f>'GuV - Gesamtübersicht'!G20*(100+'GuV - Gesamtübersicht'!$E$20)%+'GuV - Gesamtübersicht'!G58*(100+'GuV - Gesamtübersicht'!$E$58)%+'GuV - Gesamtübersicht'!G59*(100+'GuV - Gesamtübersicht'!$E$59)%+'GuV - Gesamtübersicht'!G60*(100+'GuV - Gesamtübersicht'!$E$60)%+'GuV - Gesamtübersicht'!G61*(100+'GuV - Gesamtübersicht'!$E$61)%+'GuV - Gesamtübersicht'!G62*(100+'GuV - Gesamtübersicht'!$E$62)%+'GuV - Gesamtübersicht'!G63*(100+'GuV - Gesamtübersicht'!$E$63)%+'GuV - Gesamtübersicht'!G65*(100+'GuV - Gesamtübersicht'!$E$65)%+Invest!E14*(100+#REF!)%+Invest!E15*(100+#REF!)%+#REF!*(100+#REF!)%</f>
        <v>#REF!</v>
      </c>
      <c r="F33" s="28" t="e">
        <f>'GuV - Gesamtübersicht'!H58*(100+'GuV - Gesamtübersicht'!$E$58)%+'GuV - Gesamtübersicht'!H59*(100+'GuV - Gesamtübersicht'!$E$59)%+'GuV - Gesamtübersicht'!H60*(100+'GuV - Gesamtübersicht'!$E$60)%+'GuV - Gesamtübersicht'!H61*(100+'GuV - Gesamtübersicht'!$E$61)%+'GuV - Gesamtübersicht'!H62*(100+'GuV - Gesamtübersicht'!$E$62)%+'GuV - Gesamtübersicht'!H63*(100+'GuV - Gesamtübersicht'!$E$63)%+'GuV - Gesamtübersicht'!H65*(100+'GuV - Gesamtübersicht'!$E$65)%+Invest!E14*(100+#REF!)%+Invest!E15*(100+#REF!)%+#REF!*(100+#REF!)%</f>
        <v>#REF!</v>
      </c>
      <c r="G33" s="28" t="e">
        <f>'GuV - Gesamtübersicht'!I58*(100+'GuV - Gesamtübersicht'!$E$58)%+'GuV - Gesamtübersicht'!I59*(100+'GuV - Gesamtübersicht'!$E$59)%+'GuV - Gesamtübersicht'!I60*(100+'GuV - Gesamtübersicht'!$E$60)%+'GuV - Gesamtübersicht'!I61*(100+'GuV - Gesamtübersicht'!$E$61)%+'GuV - Gesamtübersicht'!I62*(100+'GuV - Gesamtübersicht'!$E$62)%+'GuV - Gesamtübersicht'!I63*(100+'GuV - Gesamtübersicht'!$E$63)%+'GuV - Gesamtübersicht'!I65*(100+'GuV - Gesamtübersicht'!$E$65)%+Invest!F14*(100+#REF!)%+Invest!F15*(100+#REF!)%+#REF!*(100+#REF!)%</f>
        <v>#REF!</v>
      </c>
      <c r="H33" s="28" t="e">
        <f>'GuV - Gesamtübersicht'!J58*(100+'GuV - Gesamtübersicht'!$E$58)%+'GuV - Gesamtübersicht'!J59*(100+'GuV - Gesamtübersicht'!$E$59)%+'GuV - Gesamtübersicht'!J60*(100+'GuV - Gesamtübersicht'!$E$60)%+'GuV - Gesamtübersicht'!J61*(100+'GuV - Gesamtübersicht'!$E$61)%+'GuV - Gesamtübersicht'!J62*(100+'GuV - Gesamtübersicht'!$E$62)%+'GuV - Gesamtübersicht'!J63*(100+'GuV - Gesamtübersicht'!$E$63)%+'GuV - Gesamtübersicht'!J65*(100+'GuV - Gesamtübersicht'!$E$65)%+Invest!G14*(100+#REF!)%+Invest!G15*(100+#REF!)%+#REF!*(100+#REF!)%</f>
        <v>#REF!</v>
      </c>
      <c r="I33" s="28" t="e">
        <f>'GuV - Gesamtübersicht'!K58*(100+'GuV - Gesamtübersicht'!$E$58)%+'GuV - Gesamtübersicht'!K59*(100+'GuV - Gesamtübersicht'!$E$59)%+'GuV - Gesamtübersicht'!K60*(100+'GuV - Gesamtübersicht'!$E$60)%+'GuV - Gesamtübersicht'!K61*(100+'GuV - Gesamtübersicht'!$E$61)%+'GuV - Gesamtübersicht'!K62*(100+'GuV - Gesamtübersicht'!$E$62)%+'GuV - Gesamtübersicht'!K63*(100+'GuV - Gesamtübersicht'!$E$63)%+'GuV - Gesamtübersicht'!K65*(100+'GuV - Gesamtübersicht'!$E$65)%+Invest!H14*(100+#REF!)%+Invest!H15*(100+#REF!)%+#REF!*(100+#REF!)%</f>
        <v>#REF!</v>
      </c>
      <c r="J33" s="28" t="e">
        <f>'GuV - Gesamtübersicht'!L58*(100+'GuV - Gesamtübersicht'!$E$58)%+'GuV - Gesamtübersicht'!L59*(100+'GuV - Gesamtübersicht'!$E$59)%+'GuV - Gesamtübersicht'!L60*(100+'GuV - Gesamtübersicht'!$E$60)%+'GuV - Gesamtübersicht'!L61*(100+'GuV - Gesamtübersicht'!$E$61)%+'GuV - Gesamtübersicht'!L62*(100+'GuV - Gesamtübersicht'!$E$62)%+'GuV - Gesamtübersicht'!L63*(100+'GuV - Gesamtübersicht'!$E$63)%+'GuV - Gesamtübersicht'!L65*(100+'GuV - Gesamtübersicht'!$E$65)%+Invest!I14*(100+#REF!)%+Invest!I15*(100+#REF!)%+#REF!*(100+#REF!)%</f>
        <v>#REF!</v>
      </c>
      <c r="K33" s="28" t="e">
        <f>'GuV - Gesamtübersicht'!M58*(100+'GuV - Gesamtübersicht'!$E$58)%+'GuV - Gesamtübersicht'!M59*(100+'GuV - Gesamtübersicht'!$E$59)%+'GuV - Gesamtübersicht'!M60*(100+'GuV - Gesamtübersicht'!$E$60)%+'GuV - Gesamtübersicht'!M61*(100+'GuV - Gesamtübersicht'!$E$61)%+'GuV - Gesamtübersicht'!M62*(100+'GuV - Gesamtübersicht'!$E$62)%+'GuV - Gesamtübersicht'!M63*(100+'GuV - Gesamtübersicht'!$E$63)%+'GuV - Gesamtübersicht'!M65*(100+'GuV - Gesamtübersicht'!$E$65)%+Invest!J14*(100+#REF!)%+Invest!J15*(100+#REF!)%+#REF!*(100+#REF!)%</f>
        <v>#REF!</v>
      </c>
      <c r="L33" s="28" t="e">
        <f>'GuV - Gesamtübersicht'!N58*(100+'GuV - Gesamtübersicht'!$E$58)%+'GuV - Gesamtübersicht'!N59*(100+'GuV - Gesamtübersicht'!$E$59)%+'GuV - Gesamtübersicht'!N60*(100+'GuV - Gesamtübersicht'!$E$60)%+'GuV - Gesamtübersicht'!N61*(100+'GuV - Gesamtübersicht'!$E$61)%+'GuV - Gesamtübersicht'!N62*(100+'GuV - Gesamtübersicht'!$E$62)%+'GuV - Gesamtübersicht'!N63*(100+'GuV - Gesamtübersicht'!$E$63)%+'GuV - Gesamtübersicht'!N65*(100+'GuV - Gesamtübersicht'!$E$65)%+Invest!K14*(100+#REF!)%+Invest!K15*(100+#REF!)%+#REF!*(100+#REF!)%</f>
        <v>#REF!</v>
      </c>
      <c r="M33" s="28" t="e">
        <f>'GuV - Gesamtübersicht'!O58*(100+'GuV - Gesamtübersicht'!$E$58)%+'GuV - Gesamtübersicht'!O59*(100+'GuV - Gesamtübersicht'!$E$59)%+'GuV - Gesamtübersicht'!O60*(100+'GuV - Gesamtübersicht'!$E$60)%+'GuV - Gesamtübersicht'!O61*(100+'GuV - Gesamtübersicht'!$E$61)%+'GuV - Gesamtübersicht'!O62*(100+'GuV - Gesamtübersicht'!$E$62)%+'GuV - Gesamtübersicht'!O63*(100+'GuV - Gesamtübersicht'!$E$63)%+'GuV - Gesamtübersicht'!O65*(100+'GuV - Gesamtübersicht'!$E$65)%+Invest!L14*(100+#REF!)%+Invest!L15*(100+#REF!)%+#REF!*(100+#REF!)%</f>
        <v>#REF!</v>
      </c>
      <c r="N33" s="28" t="e">
        <f>'GuV - Gesamtübersicht'!P58*(100+'GuV - Gesamtübersicht'!$E$58)%+'GuV - Gesamtübersicht'!P59*(100+'GuV - Gesamtübersicht'!$E$59)%+'GuV - Gesamtübersicht'!P60*(100+'GuV - Gesamtübersicht'!$E$60)%+'GuV - Gesamtübersicht'!P61*(100+'GuV - Gesamtübersicht'!$E$61)%+'GuV - Gesamtübersicht'!P62*(100+'GuV - Gesamtübersicht'!$E$62)%+'GuV - Gesamtübersicht'!P63*(100+'GuV - Gesamtübersicht'!$E$63)%+'GuV - Gesamtübersicht'!P65*(100+'GuV - Gesamtübersicht'!$E$65)%+Invest!M14*(100+#REF!)%+Invest!M15*(100+#REF!)%+#REF!*(100+#REF!)%</f>
        <v>#REF!</v>
      </c>
      <c r="O33" s="28" t="e">
        <f>'GuV - Gesamtübersicht'!Q58*(100+'GuV - Gesamtübersicht'!$E$58)%+'GuV - Gesamtübersicht'!Q59*(100+'GuV - Gesamtübersicht'!$E$59)%+'GuV - Gesamtübersicht'!Q60*(100+'GuV - Gesamtübersicht'!$E$60)%+'GuV - Gesamtübersicht'!Q61*(100+'GuV - Gesamtübersicht'!$E$61)%+'GuV - Gesamtübersicht'!Q62*(100+'GuV - Gesamtübersicht'!$E$62)%+'GuV - Gesamtübersicht'!Q63*(100+'GuV - Gesamtübersicht'!$E$63)%+'GuV - Gesamtübersicht'!Q65*(100+'GuV - Gesamtübersicht'!$E$65)%+Invest!N14*(100+#REF!)%+Invest!N15*(100+#REF!)%+#REF!*(100+#REF!)%</f>
        <v>#REF!</v>
      </c>
      <c r="P33" s="28" t="e">
        <f>'GuV - Gesamtübersicht'!R58*(100+'GuV - Gesamtübersicht'!$E$58)%+'GuV - Gesamtübersicht'!R59*(100+'GuV - Gesamtübersicht'!$E$59)%+'GuV - Gesamtübersicht'!R60*(100+'GuV - Gesamtübersicht'!$E$60)%+'GuV - Gesamtübersicht'!R61*(100+'GuV - Gesamtübersicht'!$E$61)%+'GuV - Gesamtübersicht'!R62*(100+'GuV - Gesamtübersicht'!$E$62)%+'GuV - Gesamtübersicht'!R63*(100+'GuV - Gesamtübersicht'!$E$63)%+'GuV - Gesamtübersicht'!R65*(100+'GuV - Gesamtübersicht'!$E$65)%+Invest!O14*(100+#REF!)%+Invest!O15*(100+#REF!)%+#REF!*(100+#REF!)%</f>
        <v>#REF!</v>
      </c>
      <c r="Q33" s="28" t="e">
        <f>'GuV - Gesamtübersicht'!U58*(100+'GuV - Gesamtübersicht'!$E$58)%+'GuV - Gesamtübersicht'!U59*(100+'GuV - Gesamtübersicht'!$E$59)%+'GuV - Gesamtübersicht'!U60*(100+'GuV - Gesamtübersicht'!$E$60)%+'GuV - Gesamtübersicht'!U61*(100+'GuV - Gesamtübersicht'!$E$61)%+'GuV - Gesamtübersicht'!U62*(100+'GuV - Gesamtübersicht'!$E$62)%+'GuV - Gesamtübersicht'!U63*(100+'GuV - Gesamtübersicht'!$E$63)%+'GuV - Gesamtübersicht'!U65*(100+'GuV - Gesamtübersicht'!$E$65)%+Invest!S14*(100+#REF!)%+Invest!S15*(100+#REF!)%+#REF!*(100+#REF!)%</f>
        <v>#REF!</v>
      </c>
      <c r="R33" s="28" t="e">
        <f>'GuV - Gesamtübersicht'!V58*(100+'GuV - Gesamtübersicht'!$E$58)%+'GuV - Gesamtübersicht'!V59*(100+'GuV - Gesamtübersicht'!$E$59)%+'GuV - Gesamtübersicht'!V60*(100+'GuV - Gesamtübersicht'!$E$60)%+'GuV - Gesamtübersicht'!V61*(100+'GuV - Gesamtübersicht'!$E$61)%+'GuV - Gesamtübersicht'!V62*(100+'GuV - Gesamtübersicht'!$E$62)%+'GuV - Gesamtübersicht'!V63*(100+'GuV - Gesamtübersicht'!$E$63)%+'GuV - Gesamtübersicht'!V65*(100+'GuV - Gesamtübersicht'!$E$65)%+Invest!T14*(100+#REF!)%+Invest!T15*(100+#REF!)%+#REF!*(100+#REF!)%</f>
        <v>#REF!</v>
      </c>
      <c r="S33" s="28" t="e">
        <f>'GuV - Gesamtübersicht'!W58*(100+'GuV - Gesamtübersicht'!$E$58)%+'GuV - Gesamtübersicht'!W59*(100+'GuV - Gesamtübersicht'!$E$59)%+'GuV - Gesamtübersicht'!W60*(100+'GuV - Gesamtübersicht'!$E$60)%+'GuV - Gesamtübersicht'!W61*(100+'GuV - Gesamtübersicht'!$E$61)%+'GuV - Gesamtübersicht'!W62*(100+'GuV - Gesamtübersicht'!$E$62)%+'GuV - Gesamtübersicht'!W63*(100+'GuV - Gesamtübersicht'!$E$63)%+'GuV - Gesamtübersicht'!W65*(100+'GuV - Gesamtübersicht'!$E$65)%+Invest!U14*(100+#REF!)%+Invest!U15*(100+#REF!)%+#REF!*(100+#REF!)%</f>
        <v>#REF!</v>
      </c>
      <c r="T33" s="28" t="e">
        <f>'GuV - Gesamtübersicht'!X58*(100+'GuV - Gesamtübersicht'!$E$58)%+'GuV - Gesamtübersicht'!X59*(100+'GuV - Gesamtübersicht'!$E$59)%+'GuV - Gesamtübersicht'!X60*(100+'GuV - Gesamtübersicht'!$E$60)%+'GuV - Gesamtübersicht'!X61*(100+'GuV - Gesamtübersicht'!$E$61)%+'GuV - Gesamtübersicht'!X62*(100+'GuV - Gesamtübersicht'!$E$62)%+'GuV - Gesamtübersicht'!X63*(100+'GuV - Gesamtübersicht'!$E$63)%+'GuV - Gesamtübersicht'!X65*(100+'GuV - Gesamtübersicht'!$E$65)%+Invest!V14*(100+#REF!)%+Invest!V15*(100+#REF!)%+#REF!*(100+#REF!)%</f>
        <v>#REF!</v>
      </c>
      <c r="U33" s="28" t="e">
        <f>'GuV - Gesamtübersicht'!Y58*(100+'GuV - Gesamtübersicht'!$E$58)%+'GuV - Gesamtübersicht'!Y59*(100+'GuV - Gesamtübersicht'!$E$59)%+'GuV - Gesamtübersicht'!Y60*(100+'GuV - Gesamtübersicht'!$E$60)%+'GuV - Gesamtübersicht'!Y61*(100+'GuV - Gesamtübersicht'!$E$61)%+'GuV - Gesamtübersicht'!Y62*(100+'GuV - Gesamtübersicht'!$E$62)%+'GuV - Gesamtübersicht'!Y63*(100+'GuV - Gesamtübersicht'!$E$63)%+'GuV - Gesamtübersicht'!Y65*(100+'GuV - Gesamtübersicht'!$E$65)%+Invest!W14*(100+#REF!)%+Invest!W15*(100+#REF!)%+#REF!*(100+#REF!)%</f>
        <v>#REF!</v>
      </c>
      <c r="V33" s="28" t="e">
        <f>'GuV - Gesamtübersicht'!Z58*(100+'GuV - Gesamtübersicht'!$E$58)%+'GuV - Gesamtübersicht'!Z59*(100+'GuV - Gesamtübersicht'!$E$59)%+'GuV - Gesamtübersicht'!Z60*(100+'GuV - Gesamtübersicht'!$E$60)%+'GuV - Gesamtübersicht'!Z61*(100+'GuV - Gesamtübersicht'!$E$61)%+'GuV - Gesamtübersicht'!Z62*(100+'GuV - Gesamtübersicht'!$E$62)%+'GuV - Gesamtübersicht'!Z63*(100+'GuV - Gesamtübersicht'!$E$63)%+'GuV - Gesamtübersicht'!Z65*(100+'GuV - Gesamtübersicht'!$E$65)%+Invest!X14*(100+#REF!)%+Invest!X15*(100+#REF!)%+#REF!*(100+#REF!)%</f>
        <v>#REF!</v>
      </c>
      <c r="W33" s="28" t="e">
        <f>'GuV - Gesamtübersicht'!AA58*(100+'GuV - Gesamtübersicht'!$E$58)%+'GuV - Gesamtübersicht'!AA59*(100+'GuV - Gesamtübersicht'!$E$59)%+'GuV - Gesamtübersicht'!AA60*(100+'GuV - Gesamtübersicht'!$E$60)%+'GuV - Gesamtübersicht'!AA61*(100+'GuV - Gesamtübersicht'!$E$61)%+'GuV - Gesamtübersicht'!AA62*(100+'GuV - Gesamtübersicht'!$E$62)%+'GuV - Gesamtübersicht'!AA63*(100+'GuV - Gesamtübersicht'!$E$63)%+'GuV - Gesamtübersicht'!AA65*(100+'GuV - Gesamtübersicht'!$E$65)%+Invest!Y14*(100+#REF!)%+Invest!Y15*(100+#REF!)%+#REF!*(100+#REF!)%</f>
        <v>#REF!</v>
      </c>
      <c r="X33" s="28" t="e">
        <f>'GuV - Gesamtübersicht'!AB58*(100+'GuV - Gesamtübersicht'!$E$58)%+'GuV - Gesamtübersicht'!AB59*(100+'GuV - Gesamtübersicht'!$E$59)%+'GuV - Gesamtübersicht'!AB60*(100+'GuV - Gesamtübersicht'!$E$60)%+'GuV - Gesamtübersicht'!AB61*(100+'GuV - Gesamtübersicht'!$E$61)%+'GuV - Gesamtübersicht'!AB62*(100+'GuV - Gesamtübersicht'!$E$62)%+'GuV - Gesamtübersicht'!AB63*(100+'GuV - Gesamtübersicht'!$E$63)%+'GuV - Gesamtübersicht'!AB65*(100+'GuV - Gesamtübersicht'!$E$65)%+Invest!Z14*(100+#REF!)%+Invest!Z15*(100+#REF!)%+#REF!*(100+#REF!)%</f>
        <v>#REF!</v>
      </c>
      <c r="Y33" s="28" t="e">
        <f>'GuV - Gesamtübersicht'!AC58*(100+'GuV - Gesamtübersicht'!$E$58)%+'GuV - Gesamtübersicht'!AC59*(100+'GuV - Gesamtübersicht'!$E$59)%+'GuV - Gesamtübersicht'!AC60*(100+'GuV - Gesamtübersicht'!$E$60)%+'GuV - Gesamtübersicht'!AC61*(100+'GuV - Gesamtübersicht'!$E$61)%+'GuV - Gesamtübersicht'!AC62*(100+'GuV - Gesamtübersicht'!$E$62)%+'GuV - Gesamtübersicht'!AC63*(100+'GuV - Gesamtübersicht'!$E$63)%+'GuV - Gesamtübersicht'!AC65*(100+'GuV - Gesamtübersicht'!$E$65)%+Invest!AA14*(100+#REF!)%+Invest!AA15*(100+#REF!)%+#REF!*(100+#REF!)%</f>
        <v>#REF!</v>
      </c>
      <c r="Z33" s="28" t="e">
        <f>'GuV - Gesamtübersicht'!AD58*(100+'GuV - Gesamtübersicht'!$E$58)%+'GuV - Gesamtübersicht'!AD59*(100+'GuV - Gesamtübersicht'!$E$59)%+'GuV - Gesamtübersicht'!AD60*(100+'GuV - Gesamtübersicht'!$E$60)%+'GuV - Gesamtübersicht'!AD61*(100+'GuV - Gesamtübersicht'!$E$61)%+'GuV - Gesamtübersicht'!AD62*(100+'GuV - Gesamtübersicht'!$E$62)%+'GuV - Gesamtübersicht'!AD63*(100+'GuV - Gesamtübersicht'!$E$63)%+'GuV - Gesamtübersicht'!AD65*(100+'GuV - Gesamtübersicht'!$E$65)%+Invest!AB14*(100+#REF!)%+Invest!AB15*(100+#REF!)%+#REF!*(100+#REF!)%</f>
        <v>#REF!</v>
      </c>
      <c r="AA33" s="28" t="e">
        <f>'GuV - Gesamtübersicht'!AE58*(100+'GuV - Gesamtübersicht'!$E$58)%+'GuV - Gesamtübersicht'!AE59*(100+'GuV - Gesamtübersicht'!$E$59)%+'GuV - Gesamtübersicht'!AE60*(100+'GuV - Gesamtübersicht'!$E$60)%+'GuV - Gesamtübersicht'!AE61*(100+'GuV - Gesamtübersicht'!$E$61)%+'GuV - Gesamtübersicht'!AE62*(100+'GuV - Gesamtübersicht'!$E$62)%+'GuV - Gesamtübersicht'!AE63*(100+'GuV - Gesamtübersicht'!$E$63)%+'GuV - Gesamtübersicht'!AE65*(100+'GuV - Gesamtübersicht'!$E$65)%+Invest!AC14*(100+#REF!)%+Invest!AC15*(100+#REF!)%+#REF!*(100+#REF!)%</f>
        <v>#REF!</v>
      </c>
      <c r="AB33" s="28" t="e">
        <f>'GuV - Gesamtübersicht'!AF58*(100+'GuV - Gesamtübersicht'!$E$58)%+'GuV - Gesamtübersicht'!AF59*(100+'GuV - Gesamtübersicht'!$E$59)%+'GuV - Gesamtübersicht'!AF60*(100+'GuV - Gesamtübersicht'!$E$60)%+'GuV - Gesamtübersicht'!AF61*(100+'GuV - Gesamtübersicht'!$E$61)%+'GuV - Gesamtübersicht'!AF62*(100+'GuV - Gesamtübersicht'!$E$62)%+'GuV - Gesamtübersicht'!AF63*(100+'GuV - Gesamtübersicht'!$E$63)%+'GuV - Gesamtübersicht'!AF65*(100+'GuV - Gesamtübersicht'!$E$65)%+Invest!AD14*(100+#REF!)%+Invest!AD15*(100+#REF!)%+#REF!*(100+#REF!)%</f>
        <v>#REF!</v>
      </c>
      <c r="AE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G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  <c r="AI33" s="28" t="e">
        <f>'GuV - Gesamtübersicht'!#REF!*(100+'GuV - Gesamtübersicht'!$E$58)%+'GuV - Gesamtübersicht'!#REF!*(100+'GuV - Gesamtübersicht'!$E$59)%+'GuV - Gesamtübersicht'!#REF!*(100+'GuV - Gesamtübersicht'!$E$60)%+'GuV - Gesamtübersicht'!#REF!*(100+'GuV - Gesamtübersicht'!$E$61)%+'GuV - Gesamtübersicht'!#REF!*(100+'GuV - Gesamtübersicht'!$E$62)%+'GuV - Gesamtübersicht'!#REF!*(100+'GuV - Gesamtübersicht'!$E$63)%+'GuV - Gesamtübersicht'!#REF!*(100+'GuV - Gesamtübersicht'!$E$65)%+Invest!#REF!*(100+#REF!)%+Invest!#REF!*(100+#REF!)%+#REF!*(100+#REF!)%</f>
        <v>#REF!</v>
      </c>
    </row>
    <row r="34" spans="3:35" x14ac:dyDescent="0.2">
      <c r="C34" s="31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E34" s="28"/>
      <c r="AG34" s="28"/>
      <c r="AI34" s="28"/>
    </row>
    <row r="35" spans="3:35" x14ac:dyDescent="0.2">
      <c r="C35" s="31" t="s">
        <v>167</v>
      </c>
      <c r="E35" s="35">
        <v>100</v>
      </c>
      <c r="F35" s="35">
        <v>100</v>
      </c>
      <c r="G35" s="35">
        <v>100</v>
      </c>
      <c r="H35" s="35">
        <v>100</v>
      </c>
      <c r="I35" s="35">
        <v>100</v>
      </c>
      <c r="J35" s="35">
        <v>100</v>
      </c>
      <c r="K35" s="35">
        <v>100</v>
      </c>
      <c r="L35" s="35">
        <v>100</v>
      </c>
      <c r="M35" s="35">
        <v>100</v>
      </c>
      <c r="N35" s="35">
        <v>100</v>
      </c>
      <c r="O35" s="35">
        <v>100</v>
      </c>
      <c r="P35" s="35">
        <v>100</v>
      </c>
      <c r="Q35" s="35">
        <v>100</v>
      </c>
      <c r="R35" s="35">
        <v>100</v>
      </c>
      <c r="S35" s="35">
        <v>100</v>
      </c>
      <c r="T35" s="35">
        <v>100</v>
      </c>
      <c r="U35" s="35">
        <v>100</v>
      </c>
      <c r="V35" s="35">
        <v>100</v>
      </c>
      <c r="W35" s="35">
        <v>100</v>
      </c>
      <c r="X35" s="35">
        <v>100</v>
      </c>
      <c r="Y35" s="35">
        <v>100</v>
      </c>
      <c r="Z35" s="35">
        <v>100</v>
      </c>
      <c r="AA35" s="35">
        <v>100</v>
      </c>
      <c r="AB35" s="35">
        <v>100</v>
      </c>
      <c r="AE35" s="35">
        <v>100</v>
      </c>
      <c r="AG35" s="35">
        <v>100</v>
      </c>
      <c r="AI35" s="35">
        <v>100</v>
      </c>
    </row>
    <row r="36" spans="3:35" x14ac:dyDescent="0.2">
      <c r="C36" s="31" t="s">
        <v>165</v>
      </c>
      <c r="E36" s="35">
        <f>Stammdaten!$E$15</f>
        <v>15</v>
      </c>
      <c r="F36" s="35">
        <f>Stammdaten!$E$15</f>
        <v>15</v>
      </c>
      <c r="G36" s="35">
        <f>Stammdaten!$E$15</f>
        <v>15</v>
      </c>
      <c r="H36" s="35">
        <f>Stammdaten!$E$15</f>
        <v>15</v>
      </c>
      <c r="I36" s="35">
        <f>Stammdaten!$E$15</f>
        <v>15</v>
      </c>
      <c r="J36" s="35">
        <f>Stammdaten!$E$15</f>
        <v>15</v>
      </c>
      <c r="K36" s="35">
        <f>Stammdaten!$E$15</f>
        <v>15</v>
      </c>
      <c r="L36" s="35">
        <f>Stammdaten!$E$15</f>
        <v>15</v>
      </c>
      <c r="M36" s="35">
        <f>Stammdaten!$E$15</f>
        <v>15</v>
      </c>
      <c r="N36" s="35">
        <f>Stammdaten!$E$15</f>
        <v>15</v>
      </c>
      <c r="O36" s="35">
        <f>Stammdaten!$E$15</f>
        <v>15</v>
      </c>
      <c r="P36" s="35">
        <f>Stammdaten!$E$15</f>
        <v>15</v>
      </c>
      <c r="Q36" s="35">
        <f>Stammdaten!$E$15</f>
        <v>15</v>
      </c>
      <c r="R36" s="35">
        <f>Stammdaten!$E$15</f>
        <v>15</v>
      </c>
      <c r="S36" s="35">
        <f>Stammdaten!$E$15</f>
        <v>15</v>
      </c>
      <c r="T36" s="35">
        <f>Stammdaten!$E$15</f>
        <v>15</v>
      </c>
      <c r="U36" s="35">
        <f>Stammdaten!$E$15</f>
        <v>15</v>
      </c>
      <c r="V36" s="35">
        <f>Stammdaten!$E$15</f>
        <v>15</v>
      </c>
      <c r="W36" s="35">
        <f>Stammdaten!$E$15</f>
        <v>15</v>
      </c>
      <c r="X36" s="35">
        <f>Stammdaten!$E$15</f>
        <v>15</v>
      </c>
      <c r="Y36" s="35">
        <f>Stammdaten!$E$15</f>
        <v>15</v>
      </c>
      <c r="Z36" s="35">
        <f>Stammdaten!$E$15</f>
        <v>15</v>
      </c>
      <c r="AA36" s="35">
        <f>Stammdaten!$E$15</f>
        <v>15</v>
      </c>
      <c r="AB36" s="35">
        <f>Stammdaten!$E$15</f>
        <v>15</v>
      </c>
      <c r="AE36" s="35">
        <f>Stammdaten!$E$15</f>
        <v>15</v>
      </c>
      <c r="AG36" s="35">
        <f>Stammdaten!$E$15</f>
        <v>15</v>
      </c>
      <c r="AI36" s="35">
        <f>Stammdaten!$E$15</f>
        <v>15</v>
      </c>
    </row>
    <row r="38" spans="3:35" x14ac:dyDescent="0.2">
      <c r="D38" s="49">
        <v>0</v>
      </c>
      <c r="E38" s="49">
        <v>30</v>
      </c>
      <c r="F38" s="49">
        <v>60</v>
      </c>
      <c r="G38" s="49">
        <v>90</v>
      </c>
      <c r="H38" s="49">
        <v>120</v>
      </c>
      <c r="I38" s="49">
        <v>150</v>
      </c>
      <c r="J38" s="49">
        <v>180</v>
      </c>
      <c r="K38" s="49">
        <v>210</v>
      </c>
      <c r="L38" s="49">
        <v>240</v>
      </c>
      <c r="M38" s="49">
        <v>270</v>
      </c>
      <c r="N38" s="49">
        <v>300</v>
      </c>
      <c r="O38" s="49">
        <v>330</v>
      </c>
      <c r="P38" s="49">
        <v>360</v>
      </c>
      <c r="Q38" s="49">
        <v>390</v>
      </c>
      <c r="R38" s="49">
        <v>420</v>
      </c>
      <c r="S38" s="49">
        <v>450</v>
      </c>
      <c r="T38" s="49">
        <v>480</v>
      </c>
      <c r="U38" s="49">
        <v>510</v>
      </c>
      <c r="V38" s="49">
        <v>540</v>
      </c>
      <c r="W38" s="49">
        <v>570</v>
      </c>
      <c r="X38" s="49">
        <v>600</v>
      </c>
      <c r="Y38" s="49">
        <v>630</v>
      </c>
      <c r="Z38" s="49">
        <v>660</v>
      </c>
      <c r="AA38" s="49">
        <v>690</v>
      </c>
      <c r="AB38" s="49">
        <v>720</v>
      </c>
      <c r="AE38" s="49"/>
      <c r="AG38" s="49"/>
      <c r="AI38" s="49"/>
    </row>
    <row r="39" spans="3:35" x14ac:dyDescent="0.2">
      <c r="E39"/>
    </row>
    <row r="40" spans="3:35" x14ac:dyDescent="0.2">
      <c r="C40" s="31" t="s">
        <v>168</v>
      </c>
      <c r="E40" s="35" t="e">
        <f>IF(AND(E36&lt;E38,E36&gt;=D38),(30-MOD(E36,30))/30*E35%*E33,0)+IF(AND(E36+30&lt;E38,E36+30&gt;=D38),(MOD(E36,30))/30*E35%*E33,0)</f>
        <v>#REF!</v>
      </c>
      <c r="F40" s="35" t="e">
        <f>IF(AND(F36&lt;F38,F36&gt;=E38),(30-MOD(F36,30))/30*F35%*E33,0)+IF(AND(F36+30&lt;F38,F36+30&gt;=E38),(MOD(F36,30))/30*F35%*E33,0)</f>
        <v>#REF!</v>
      </c>
      <c r="G40" s="35">
        <f>IF(AND(G36&lt;G38,G36&gt;=F38),(30-MOD(G36,30))/30*G35%*E33,0)+IF(AND(G36+30&lt;G38,G36+30&gt;=F38),(MOD(G36,30))/30*G35%*E33,0)</f>
        <v>0</v>
      </c>
      <c r="H40" s="35">
        <f>IF(AND(H36&lt;H38,H36&gt;=G38),(30-MOD(H36,30))/30*H35%*E33,0)+IF(AND(H36+30&lt;H38,H36+30&gt;=G38),(MOD(H36,30))/30*H35%*E33,0)</f>
        <v>0</v>
      </c>
      <c r="I40" s="35">
        <f>IF(AND(I36&lt;I38,I36&gt;=H38),(30-MOD(I36,30))/30*I35%*E33,0)+IF(AND(I36+30&lt;I38,I36+30&gt;=H38),(MOD(I36,30))/30*I35%*E33,0)</f>
        <v>0</v>
      </c>
      <c r="J40" s="35">
        <f>IF(AND(J36&lt;J38,J36&gt;=I38),(30-MOD(J36,30))/30*J35%*E33,0)+IF(AND(J36+30&lt;J38,J36+30&gt;=I38),(MOD(J36,30))/30*J35%*E33,0)</f>
        <v>0</v>
      </c>
      <c r="K40" s="35">
        <f>IF(AND(K36&lt;K38,K36&gt;=J38),(30-MOD(K36,30))/30*K35%*E33,0)+IF(AND(K36+30&lt;K38,K36+30&gt;=J38),(MOD(K36,30))/30*K35%*E33,0)</f>
        <v>0</v>
      </c>
      <c r="L40" s="35">
        <f>IF(AND(L36&lt;L38,L36&gt;=K38),(30-MOD(L36,30))/30*L35%*E33,0)+IF(AND(L36+30&lt;L38,L36+30&gt;=K38),(MOD(L36,30))/30*L35%*E33,0)</f>
        <v>0</v>
      </c>
      <c r="M40" s="35">
        <f>IF(AND(M36&lt;M38,M36&gt;=L38),(30-MOD(M36,30))/30*M35%*E33,0)+IF(AND(M36+30&lt;M38,M36+30&gt;=L38),(MOD(M36,30))/30*M35%*E33,0)</f>
        <v>0</v>
      </c>
      <c r="N40" s="35">
        <f>IF(AND(N36&lt;N38,N36&gt;=M38),(30-MOD(N36,30))/30*N35%*E33,0)+IF(AND(N36+30&lt;N38,N36+30&gt;=M38),(MOD(N36,30))/30*N35%*E33,0)</f>
        <v>0</v>
      </c>
      <c r="O40" s="35">
        <f>IF(AND(O36&lt;O38,O36&gt;=N38),(30-MOD(O36,30))/30*O35%*E33,0)+IF(AND(O36+30&lt;O38,O36+30&gt;=N38),(MOD(O36,30))/30*O35%*E33,0)</f>
        <v>0</v>
      </c>
      <c r="P40" s="35">
        <f>IF(AND($P36&lt;$P38,$P36&gt;=$O38),(30-MOD($P36,30))/30*$P35%*E33,0)+IF(AND($P36+30&lt;$P38,$P36+30&gt;=$O38),(MOD($P36,30))/30*$P35%*E33,0)</f>
        <v>0</v>
      </c>
      <c r="Q40" s="35">
        <f t="shared" ref="Q40" si="13">IF(AND($P36&lt;$P38,$P36&gt;=$O38),(30-MOD($P36,30))/30*$P35%*F33,0)+IF(AND($P36+30&lt;$P38,$P36+30&gt;=$O38),(MOD($P36,30))/30*$P35%*F33,0)</f>
        <v>0</v>
      </c>
      <c r="R40" s="35">
        <f t="shared" ref="R40" si="14">IF(AND($P36&lt;$P38,$P36&gt;=$O38),(30-MOD($P36,30))/30*$P35%*G33,0)+IF(AND($P36+30&lt;$P38,$P36+30&gt;=$O38),(MOD($P36,30))/30*$P35%*G33,0)</f>
        <v>0</v>
      </c>
      <c r="S40" s="35">
        <f t="shared" ref="S40" si="15">IF(AND($P36&lt;$P38,$P36&gt;=$O38),(30-MOD($P36,30))/30*$P35%*H33,0)+IF(AND($P36+30&lt;$P38,$P36+30&gt;=$O38),(MOD($P36,30))/30*$P35%*H33,0)</f>
        <v>0</v>
      </c>
      <c r="T40" s="35">
        <f t="shared" ref="T40" si="16">IF(AND($P36&lt;$P38,$P36&gt;=$O38),(30-MOD($P36,30))/30*$P35%*I33,0)+IF(AND($P36+30&lt;$P38,$P36+30&gt;=$O38),(MOD($P36,30))/30*$P35%*I33,0)</f>
        <v>0</v>
      </c>
      <c r="U40" s="35">
        <f t="shared" ref="U40" si="17">IF(AND($P36&lt;$P38,$P36&gt;=$O38),(30-MOD($P36,30))/30*$P35%*J33,0)+IF(AND($P36+30&lt;$P38,$P36+30&gt;=$O38),(MOD($P36,30))/30*$P35%*J33,0)</f>
        <v>0</v>
      </c>
      <c r="V40" s="35">
        <f t="shared" ref="V40" si="18">IF(AND($P36&lt;$P38,$P36&gt;=$O38),(30-MOD($P36,30))/30*$P35%*K33,0)+IF(AND($P36+30&lt;$P38,$P36+30&gt;=$O38),(MOD($P36,30))/30*$P35%*K33,0)</f>
        <v>0</v>
      </c>
      <c r="W40" s="35">
        <f t="shared" ref="W40" si="19">IF(AND($P36&lt;$P38,$P36&gt;=$O38),(30-MOD($P36,30))/30*$P35%*L33,0)+IF(AND($P36+30&lt;$P38,$P36+30&gt;=$O38),(MOD($P36,30))/30*$P35%*L33,0)</f>
        <v>0</v>
      </c>
      <c r="X40" s="35">
        <f t="shared" ref="X40" si="20">IF(AND($P36&lt;$P38,$P36&gt;=$O38),(30-MOD($P36,30))/30*$P35%*M33,0)+IF(AND($P36+30&lt;$P38,$P36+30&gt;=$O38),(MOD($P36,30))/30*$P35%*M33,0)</f>
        <v>0</v>
      </c>
      <c r="Y40" s="35">
        <f t="shared" ref="Y40" si="21">IF(AND($P36&lt;$P38,$P36&gt;=$O38),(30-MOD($P36,30))/30*$P35%*N33,0)+IF(AND($P36+30&lt;$P38,$P36+30&gt;=$O38),(MOD($P36,30))/30*$P35%*N33,0)</f>
        <v>0</v>
      </c>
      <c r="Z40" s="35">
        <f t="shared" ref="Z40" si="22">IF(AND($P36&lt;$P38,$P36&gt;=$O38),(30-MOD($P36,30))/30*$P35%*O33,0)+IF(AND($P36+30&lt;$P38,$P36+30&gt;=$O38),(MOD($P36,30))/30*$P35%*O33,0)</f>
        <v>0</v>
      </c>
      <c r="AA40" s="35">
        <f t="shared" ref="AA40" si="23">IF(AND($P36&lt;$P38,$P36&gt;=$O38),(30-MOD($P36,30))/30*$P35%*P33,0)+IF(AND($P36+30&lt;$P38,$P36+30&gt;=$O38),(MOD($P36,30))/30*$P35%*P33,0)</f>
        <v>0</v>
      </c>
      <c r="AB40" s="35">
        <f t="shared" ref="AB40" si="24">IF(AND($P36&lt;$P38,$P36&gt;=$O38),(30-MOD($P36,30))/30*$P35%*Q33,0)+IF(AND($P36+30&lt;$P38,$P36+30&gt;=$O38),(MOD($P36,30))/30*$P35%*Q33,0)</f>
        <v>0</v>
      </c>
      <c r="AE40" s="35">
        <f>IF(AND($P36&lt;$P38,$P36&gt;=$O38),(30-MOD($P36,30))/30*$P35%*R33,0)+IF(AND($P36+30&lt;$P38,$P36+30&gt;=$O38),(MOD($P36,30))/30*$P35%*R33,0)</f>
        <v>0</v>
      </c>
      <c r="AG40" s="35"/>
      <c r="AI40" s="35"/>
    </row>
    <row r="41" spans="3:35" x14ac:dyDescent="0.2">
      <c r="C41" s="31" t="s">
        <v>169</v>
      </c>
      <c r="F41" s="35" t="e">
        <f>IF(AND(E36&lt;E38,E36&gt;=D38),(30-MOD(E36,30))/30*E35%*F33,0)+IF(AND(E36+30&lt;E38,E36+30&gt;=D38),(MOD(E36,30))/30*E35%*F33,0)</f>
        <v>#REF!</v>
      </c>
      <c r="G41" s="35" t="e">
        <f>IF(AND(F36&lt;F38,F36&gt;=E38),(30-MOD(F36,30))/30*F35%*F33,0)+IF(AND(F36+30&lt;F38,F36+30&gt;=E38),(MOD(F36,30))/30*F35%*F33,0)</f>
        <v>#REF!</v>
      </c>
      <c r="H41" s="35">
        <f>IF(AND(G36&lt;G38,G36&gt;=F38),(30-MOD(G36,30))/30*G35%*F33,0)+IF(AND(G36+30&lt;G38,G36+30&gt;=F38),(MOD(G36,30))/30*G35%*F33,0)</f>
        <v>0</v>
      </c>
      <c r="I41" s="35">
        <f>IF(AND(H36&lt;H38,H36&gt;=G38),(30-MOD(H36,30))/30*H35%*F33,0)+IF(AND(H36+30&lt;H38,H36+30&gt;=G38),(MOD(H36,30))/30*H35%*F33,0)</f>
        <v>0</v>
      </c>
      <c r="J41" s="35">
        <f>IF(AND(I36&lt;I38,I36&gt;=H38),(30-MOD(I36,30))/30*I35%*F33,0)+IF(AND(I36+30&lt;I38,I36+30&gt;=H38),(MOD(I36,30))/30*I35%*F33,0)</f>
        <v>0</v>
      </c>
      <c r="K41" s="35">
        <f>IF(AND(J36&lt;J38,J36&gt;=I38),(30-MOD(J36,30))/30*J35%*F33,0)+IF(AND(J36+30&lt;J38,J36+30&gt;=I38),(MOD(J36,30))/30*J35%*F33,0)</f>
        <v>0</v>
      </c>
      <c r="L41" s="35">
        <f>IF(AND(K36&lt;K38,K36&gt;=J38),(30-MOD(K36,30))/30*K35%*F33,0)+IF(AND(K36+30&lt;K38,K36+30&gt;=J38),(MOD(K36,30))/30*K35%*F33,0)</f>
        <v>0</v>
      </c>
      <c r="M41" s="35">
        <f>IF(AND(L36&lt;L38,L36&gt;=K38),(30-MOD(L36,30))/30*L35%*F33,0)+IF(AND(L36+30&lt;L38,L36+30&gt;=K38),(MOD(L36,30))/30*L35%*F33,0)</f>
        <v>0</v>
      </c>
      <c r="N41" s="35">
        <f>IF(AND(M36&lt;M38,M36&gt;=L38),(30-MOD(M36,30))/30*M35%*F33,0)+IF(AND(M36+30&lt;M38,M36+30&gt;=L38),(MOD(M36,30))/30*M35%*F33,0)</f>
        <v>0</v>
      </c>
      <c r="O41" s="35">
        <f>IF(AND(N36&lt;N38,N36&gt;=M38),(30-MOD(N36,30))/30*N35%*F33,0)+IF(AND(N36+30&lt;N38,N36+30&gt;=M38),(MOD(N36,30))/30*N35%*F33,0)</f>
        <v>0</v>
      </c>
      <c r="P41" s="35">
        <f>IF(AND($O36&lt;$O38,$O36&gt;=$N38),(30-MOD($O36,30))/30*$O35%*F33,0)+IF(AND($O36+30&lt;$O38,$O36+30&gt;=$N38),(MOD($O36,30))/30*$O35%*F33,0)</f>
        <v>0</v>
      </c>
      <c r="Q41" s="35">
        <f t="shared" ref="Q41" si="25">IF(AND($O36&lt;$O38,$O36&gt;=$N38),(30-MOD($O36,30))/30*$O35%*G33,0)+IF(AND($O36+30&lt;$O38,$O36+30&gt;=$N38),(MOD($O36,30))/30*$O35%*G33,0)</f>
        <v>0</v>
      </c>
      <c r="R41" s="35">
        <f t="shared" ref="R41" si="26">IF(AND($O36&lt;$O38,$O36&gt;=$N38),(30-MOD($O36,30))/30*$O35%*H33,0)+IF(AND($O36+30&lt;$O38,$O36+30&gt;=$N38),(MOD($O36,30))/30*$O35%*H33,0)</f>
        <v>0</v>
      </c>
      <c r="S41" s="35">
        <f t="shared" ref="S41" si="27">IF(AND($O36&lt;$O38,$O36&gt;=$N38),(30-MOD($O36,30))/30*$O35%*I33,0)+IF(AND($O36+30&lt;$O38,$O36+30&gt;=$N38),(MOD($O36,30))/30*$O35%*I33,0)</f>
        <v>0</v>
      </c>
      <c r="T41" s="35">
        <f t="shared" ref="T41" si="28">IF(AND($O36&lt;$O38,$O36&gt;=$N38),(30-MOD($O36,30))/30*$O35%*J33,0)+IF(AND($O36+30&lt;$O38,$O36+30&gt;=$N38),(MOD($O36,30))/30*$O35%*J33,0)</f>
        <v>0</v>
      </c>
      <c r="U41" s="35">
        <f t="shared" ref="U41" si="29">IF(AND($O36&lt;$O38,$O36&gt;=$N38),(30-MOD($O36,30))/30*$O35%*K33,0)+IF(AND($O36+30&lt;$O38,$O36+30&gt;=$N38),(MOD($O36,30))/30*$O35%*K33,0)</f>
        <v>0</v>
      </c>
      <c r="V41" s="35">
        <f t="shared" ref="V41" si="30">IF(AND($O36&lt;$O38,$O36&gt;=$N38),(30-MOD($O36,30))/30*$O35%*L33,0)+IF(AND($O36+30&lt;$O38,$O36+30&gt;=$N38),(MOD($O36,30))/30*$O35%*L33,0)</f>
        <v>0</v>
      </c>
      <c r="W41" s="35">
        <f t="shared" ref="W41" si="31">IF(AND($O36&lt;$O38,$O36&gt;=$N38),(30-MOD($O36,30))/30*$O35%*M33,0)+IF(AND($O36+30&lt;$O38,$O36+30&gt;=$N38),(MOD($O36,30))/30*$O35%*M33,0)</f>
        <v>0</v>
      </c>
      <c r="X41" s="35">
        <f t="shared" ref="X41" si="32">IF(AND($O36&lt;$O38,$O36&gt;=$N38),(30-MOD($O36,30))/30*$O35%*N33,0)+IF(AND($O36+30&lt;$O38,$O36+30&gt;=$N38),(MOD($O36,30))/30*$O35%*N33,0)</f>
        <v>0</v>
      </c>
      <c r="Y41" s="35">
        <f t="shared" ref="Y41" si="33">IF(AND($O36&lt;$O38,$O36&gt;=$N38),(30-MOD($O36,30))/30*$O35%*O33,0)+IF(AND($O36+30&lt;$O38,$O36+30&gt;=$N38),(MOD($O36,30))/30*$O35%*O33,0)</f>
        <v>0</v>
      </c>
      <c r="Z41" s="35">
        <f t="shared" ref="Z41" si="34">IF(AND($O36&lt;$O38,$O36&gt;=$N38),(30-MOD($O36,30))/30*$O35%*P33,0)+IF(AND($O36+30&lt;$O38,$O36+30&gt;=$N38),(MOD($O36,30))/30*$O35%*P33,0)</f>
        <v>0</v>
      </c>
      <c r="AA41" s="35">
        <f t="shared" ref="AA41" si="35">IF(AND($O36&lt;$O38,$O36&gt;=$N38),(30-MOD($O36,30))/30*$O35%*Q33,0)+IF(AND($O36+30&lt;$O38,$O36+30&gt;=$N38),(MOD($O36,30))/30*$O35%*Q33,0)</f>
        <v>0</v>
      </c>
      <c r="AB41" s="35">
        <f t="shared" ref="AB41" si="36">IF(AND($O36&lt;$O38,$O36&gt;=$N38),(30-MOD($O36,30))/30*$O35%*R33,0)+IF(AND($O36+30&lt;$O38,$O36+30&gt;=$N38),(MOD($O36,30))/30*$O35%*R33,0)</f>
        <v>0</v>
      </c>
      <c r="AE41" s="35">
        <f>IF(AND($O36&lt;$O38,$O36&gt;=$N38),(30-MOD($O36,30))/30*$O35%*S33,0)+IF(AND($O36+30&lt;$O38,$O36+30&gt;=$N38),(MOD($O36,30))/30*$O35%*S33,0)</f>
        <v>0</v>
      </c>
      <c r="AG41" s="35"/>
      <c r="AI41" s="35"/>
    </row>
    <row r="42" spans="3:35" x14ac:dyDescent="0.2">
      <c r="C42" s="31" t="s">
        <v>170</v>
      </c>
      <c r="G42" s="35" t="e">
        <f>IF(AND(E36&lt;E38,E36&gt;=D38),(30-MOD(E36,30))/30*E35%*G33,0)+IF(AND(E36+30&lt;E38,E36+30&gt;=D38),(MOD(E36,30))/30*E35%*G33,0)</f>
        <v>#REF!</v>
      </c>
      <c r="H42" s="35" t="e">
        <f>IF(AND(F36&lt;F38,F36&gt;=E38),(30-MOD(F36,30))/30*F35%*G33,0)+IF(AND(F36+30&lt;F38,F36+30&gt;=E38),(MOD(F36,30))/30*F35%*G33,0)</f>
        <v>#REF!</v>
      </c>
      <c r="I42" s="35">
        <f>IF(AND(G36&lt;G38,G36&gt;=F38),(30-MOD(G36,30))/30*G35%*G33,0)+IF(AND(G36+30&lt;G38,G36+30&gt;=F38),(MOD(G36,30))/30*G35%*G33,0)</f>
        <v>0</v>
      </c>
      <c r="J42" s="35">
        <f>IF(AND(H36&lt;H38,H36&gt;=G38),(30-MOD(H36,30))/30*H35%*G33,0)+IF(AND(H36+30&lt;H38,H36+30&gt;=G38),(MOD(H36,30))/30*H35%*G33,0)</f>
        <v>0</v>
      </c>
      <c r="K42" s="35">
        <f>IF(AND(I36&lt;I38,I36&gt;=H38),(30-MOD(I36,30))/30*I35%*G33,0)+IF(AND(I36+30&lt;I38,I36+30&gt;=H38),(MOD(I36,30))/30*I35%*G33,0)</f>
        <v>0</v>
      </c>
      <c r="L42" s="35">
        <f>IF(AND(J36&lt;J38,J36&gt;=I38),(30-MOD(J36,30))/30*J35%*G33,0)+IF(AND(J36+30&lt;J38,J36+30&gt;=I38),(MOD(J36,30))/30*J35%*G33,0)</f>
        <v>0</v>
      </c>
      <c r="M42" s="35">
        <f>IF(AND(K36&lt;K38,K36&gt;=J38),(30-MOD(K36,30))/30*K35%*G33,0)+IF(AND(K36+30&lt;K38,K36+30&gt;=J38),(MOD(K36,30))/30*K35%*G33,0)</f>
        <v>0</v>
      </c>
      <c r="N42" s="35">
        <f>IF(AND(L36&lt;L38,L36&gt;=K38),(30-MOD(L36,30))/30*L35%*G33,0)+IF(AND(L36+30&lt;L38,L36+30&gt;=K38),(MOD(L36,30))/30*L35%*G33,0)</f>
        <v>0</v>
      </c>
      <c r="O42" s="35">
        <f>IF(AND(M36&lt;M38,M36&gt;=L38),(30-MOD(M36,30))/30*M35%*G33,0)+IF(AND(M36+30&lt;M38,M36+30&gt;=L38),(MOD(M36,30))/30*M35%*G33,0)</f>
        <v>0</v>
      </c>
      <c r="P42" s="35">
        <f>IF(AND($N36&lt;$N38,$N36&gt;=$M38),(30-MOD($N36,30))/30*$N35%*G33,0)+IF(AND($N36+30&lt;$N38,$N36+30&gt;=$M38),(MOD($N36,30))/30*$N35%*G33,0)</f>
        <v>0</v>
      </c>
      <c r="Q42" s="35">
        <f t="shared" ref="Q42" si="37">IF(AND($N36&lt;$N38,$N36&gt;=$M38),(30-MOD($N36,30))/30*$N35%*H33,0)+IF(AND($N36+30&lt;$N38,$N36+30&gt;=$M38),(MOD($N36,30))/30*$N35%*H33,0)</f>
        <v>0</v>
      </c>
      <c r="R42" s="35">
        <f t="shared" ref="R42" si="38">IF(AND($N36&lt;$N38,$N36&gt;=$M38),(30-MOD($N36,30))/30*$N35%*I33,0)+IF(AND($N36+30&lt;$N38,$N36+30&gt;=$M38),(MOD($N36,30))/30*$N35%*I33,0)</f>
        <v>0</v>
      </c>
      <c r="S42" s="35">
        <f t="shared" ref="S42" si="39">IF(AND($N36&lt;$N38,$N36&gt;=$M38),(30-MOD($N36,30))/30*$N35%*J33,0)+IF(AND($N36+30&lt;$N38,$N36+30&gt;=$M38),(MOD($N36,30))/30*$N35%*J33,0)</f>
        <v>0</v>
      </c>
      <c r="T42" s="35">
        <f t="shared" ref="T42" si="40">IF(AND($N36&lt;$N38,$N36&gt;=$M38),(30-MOD($N36,30))/30*$N35%*K33,0)+IF(AND($N36+30&lt;$N38,$N36+30&gt;=$M38),(MOD($N36,30))/30*$N35%*K33,0)</f>
        <v>0</v>
      </c>
      <c r="U42" s="35">
        <f t="shared" ref="U42" si="41">IF(AND($N36&lt;$N38,$N36&gt;=$M38),(30-MOD($N36,30))/30*$N35%*L33,0)+IF(AND($N36+30&lt;$N38,$N36+30&gt;=$M38),(MOD($N36,30))/30*$N35%*L33,0)</f>
        <v>0</v>
      </c>
      <c r="V42" s="35">
        <f t="shared" ref="V42" si="42">IF(AND($N36&lt;$N38,$N36&gt;=$M38),(30-MOD($N36,30))/30*$N35%*M33,0)+IF(AND($N36+30&lt;$N38,$N36+30&gt;=$M38),(MOD($N36,30))/30*$N35%*M33,0)</f>
        <v>0</v>
      </c>
      <c r="W42" s="35">
        <f t="shared" ref="W42" si="43">IF(AND($N36&lt;$N38,$N36&gt;=$M38),(30-MOD($N36,30))/30*$N35%*N33,0)+IF(AND($N36+30&lt;$N38,$N36+30&gt;=$M38),(MOD($N36,30))/30*$N35%*N33,0)</f>
        <v>0</v>
      </c>
      <c r="X42" s="35">
        <f t="shared" ref="X42" si="44">IF(AND($N36&lt;$N38,$N36&gt;=$M38),(30-MOD($N36,30))/30*$N35%*O33,0)+IF(AND($N36+30&lt;$N38,$N36+30&gt;=$M38),(MOD($N36,30))/30*$N35%*O33,0)</f>
        <v>0</v>
      </c>
      <c r="Y42" s="35">
        <f t="shared" ref="Y42" si="45">IF(AND($N36&lt;$N38,$N36&gt;=$M38),(30-MOD($N36,30))/30*$N35%*P33,0)+IF(AND($N36+30&lt;$N38,$N36+30&gt;=$M38),(MOD($N36,30))/30*$N35%*P33,0)</f>
        <v>0</v>
      </c>
      <c r="Z42" s="35">
        <f t="shared" ref="Z42" si="46">IF(AND($N36&lt;$N38,$N36&gt;=$M38),(30-MOD($N36,30))/30*$N35%*Q33,0)+IF(AND($N36+30&lt;$N38,$N36+30&gt;=$M38),(MOD($N36,30))/30*$N35%*Q33,0)</f>
        <v>0</v>
      </c>
      <c r="AA42" s="35">
        <f t="shared" ref="AA42" si="47">IF(AND($N36&lt;$N38,$N36&gt;=$M38),(30-MOD($N36,30))/30*$N35%*R33,0)+IF(AND($N36+30&lt;$N38,$N36+30&gt;=$M38),(MOD($N36,30))/30*$N35%*R33,0)</f>
        <v>0</v>
      </c>
      <c r="AB42" s="35">
        <f t="shared" ref="AB42" si="48">IF(AND($N36&lt;$N38,$N36&gt;=$M38),(30-MOD($N36,30))/30*$N35%*S33,0)+IF(AND($N36+30&lt;$N38,$N36+30&gt;=$M38),(MOD($N36,30))/30*$N35%*S33,0)</f>
        <v>0</v>
      </c>
      <c r="AE42" s="35">
        <f>IF(AND($N36&lt;$N38,$N36&gt;=$M38),(30-MOD($N36,30))/30*$N35%*T33,0)+IF(AND($N36+30&lt;$N38,$N36+30&gt;=$M38),(MOD($N36,30))/30*$N35%*T33,0)</f>
        <v>0</v>
      </c>
      <c r="AG42" s="35"/>
      <c r="AI42" s="35"/>
    </row>
    <row r="43" spans="3:35" x14ac:dyDescent="0.2">
      <c r="C43" s="31" t="s">
        <v>171</v>
      </c>
      <c r="H43" s="35" t="e">
        <f>IF(AND(E36&lt;E38,E36&gt;=D38),(30-MOD(E36,30))/30*E35%*H33,0)+IF(AND(E36+30&lt;E38,E36+30&gt;=D38),(MOD(E36,30))/30*E35%*H33,0)</f>
        <v>#REF!</v>
      </c>
      <c r="I43" s="35" t="e">
        <f>IF(AND(F36&lt;F38,F36&gt;=E38),(30-MOD(F36,30))/30*F35%*H33,0)+IF(AND(F36+30&lt;F38,F36+30&gt;=E38),(MOD(F36,30))/30*F35%*H33,0)</f>
        <v>#REF!</v>
      </c>
      <c r="J43" s="35">
        <f>IF(AND(G36&lt;G38,G36&gt;=F38),(30-MOD(G36,30))/30*G35%*H33,0)+IF(AND(G36+30&lt;G38,G36+30&gt;=F38),(MOD(G36,30))/30*G35%*H33,0)</f>
        <v>0</v>
      </c>
      <c r="K43" s="35">
        <f>IF(AND(H36&lt;H38,H36&gt;=G38),(30-MOD(H36,30))/30*H35%*H33,0)+IF(AND(H36+30&lt;H38,H36+30&gt;=G38),(MOD(H36,30))/30*H35%*H33,0)</f>
        <v>0</v>
      </c>
      <c r="L43" s="35">
        <f>IF(AND(I36&lt;I38,I36&gt;=H38),(30-MOD(I36,30))/30*I35%*H33,0)+IF(AND(I36+30&lt;I38,I36+30&gt;=H38),(MOD(I36,30))/30*I35%*H33,0)</f>
        <v>0</v>
      </c>
      <c r="M43" s="35">
        <f>IF(AND(J36&lt;J38,J36&gt;=I38),(30-MOD(J36,30))/30*J35%*H33,0)+IF(AND(J36+30&lt;J38,J36+30&gt;=I38),(MOD(J36,30))/30*J35%*H33,0)</f>
        <v>0</v>
      </c>
      <c r="N43" s="35">
        <f>IF(AND(K36&lt;K38,K36&gt;=J38),(30-MOD(K36,30))/30*K35%*H33,0)+IF(AND(K36+30&lt;K38,K36+30&gt;=J38),(MOD(K36,30))/30*K35%*H33,0)</f>
        <v>0</v>
      </c>
      <c r="O43" s="35">
        <f>IF(AND(L36&lt;L38,L36&gt;=K38),(30-MOD(L36,30))/30*L35%*H33,0)+IF(AND(L36+30&lt;L38,L36+30&gt;=K38),(MOD(L36,30))/30*L35%*H33,0)</f>
        <v>0</v>
      </c>
      <c r="P43" s="35">
        <f>IF(AND($M36&lt;$M38,$M36&gt;=$L38),(30-MOD($M36,30))/30*$M35%*H33,0)+IF(AND($M36+30&lt;$M38,$M36+30&gt;=$L38),(MOD($M36,30))/30*$M35%*H33,0)</f>
        <v>0</v>
      </c>
      <c r="Q43" s="35">
        <f t="shared" ref="Q43" si="49">IF(AND($M36&lt;$M38,$M36&gt;=$L38),(30-MOD($M36,30))/30*$M35%*I33,0)+IF(AND($M36+30&lt;$M38,$M36+30&gt;=$L38),(MOD($M36,30))/30*$M35%*I33,0)</f>
        <v>0</v>
      </c>
      <c r="R43" s="35">
        <f t="shared" ref="R43" si="50">IF(AND($M36&lt;$M38,$M36&gt;=$L38),(30-MOD($M36,30))/30*$M35%*J33,0)+IF(AND($M36+30&lt;$M38,$M36+30&gt;=$L38),(MOD($M36,30))/30*$M35%*J33,0)</f>
        <v>0</v>
      </c>
      <c r="S43" s="35">
        <f t="shared" ref="S43" si="51">IF(AND($M36&lt;$M38,$M36&gt;=$L38),(30-MOD($M36,30))/30*$M35%*K33,0)+IF(AND($M36+30&lt;$M38,$M36+30&gt;=$L38),(MOD($M36,30))/30*$M35%*K33,0)</f>
        <v>0</v>
      </c>
      <c r="T43" s="35">
        <f t="shared" ref="T43" si="52">IF(AND($M36&lt;$M38,$M36&gt;=$L38),(30-MOD($M36,30))/30*$M35%*L33,0)+IF(AND($M36+30&lt;$M38,$M36+30&gt;=$L38),(MOD($M36,30))/30*$M35%*L33,0)</f>
        <v>0</v>
      </c>
      <c r="U43" s="35">
        <f t="shared" ref="U43" si="53">IF(AND($M36&lt;$M38,$M36&gt;=$L38),(30-MOD($M36,30))/30*$M35%*M33,0)+IF(AND($M36+30&lt;$M38,$M36+30&gt;=$L38),(MOD($M36,30))/30*$M35%*M33,0)</f>
        <v>0</v>
      </c>
      <c r="V43" s="35">
        <f t="shared" ref="V43" si="54">IF(AND($M36&lt;$M38,$M36&gt;=$L38),(30-MOD($M36,30))/30*$M35%*N33,0)+IF(AND($M36+30&lt;$M38,$M36+30&gt;=$L38),(MOD($M36,30))/30*$M35%*N33,0)</f>
        <v>0</v>
      </c>
      <c r="W43" s="35">
        <f t="shared" ref="W43" si="55">IF(AND($M36&lt;$M38,$M36&gt;=$L38),(30-MOD($M36,30))/30*$M35%*O33,0)+IF(AND($M36+30&lt;$M38,$M36+30&gt;=$L38),(MOD($M36,30))/30*$M35%*O33,0)</f>
        <v>0</v>
      </c>
      <c r="X43" s="35">
        <f t="shared" ref="X43" si="56">IF(AND($M36&lt;$M38,$M36&gt;=$L38),(30-MOD($M36,30))/30*$M35%*P33,0)+IF(AND($M36+30&lt;$M38,$M36+30&gt;=$L38),(MOD($M36,30))/30*$M35%*P33,0)</f>
        <v>0</v>
      </c>
      <c r="Y43" s="35">
        <f t="shared" ref="Y43" si="57">IF(AND($M36&lt;$M38,$M36&gt;=$L38),(30-MOD($M36,30))/30*$M35%*Q33,0)+IF(AND($M36+30&lt;$M38,$M36+30&gt;=$L38),(MOD($M36,30))/30*$M35%*Q33,0)</f>
        <v>0</v>
      </c>
      <c r="Z43" s="35">
        <f t="shared" ref="Z43" si="58">IF(AND($M36&lt;$M38,$M36&gt;=$L38),(30-MOD($M36,30))/30*$M35%*R33,0)+IF(AND($M36+30&lt;$M38,$M36+30&gt;=$L38),(MOD($M36,30))/30*$M35%*R33,0)</f>
        <v>0</v>
      </c>
      <c r="AA43" s="35">
        <f t="shared" ref="AA43" si="59">IF(AND($M36&lt;$M38,$M36&gt;=$L38),(30-MOD($M36,30))/30*$M35%*S33,0)+IF(AND($M36+30&lt;$M38,$M36+30&gt;=$L38),(MOD($M36,30))/30*$M35%*S33,0)</f>
        <v>0</v>
      </c>
      <c r="AB43" s="35">
        <f t="shared" ref="AB43" si="60">IF(AND($M36&lt;$M38,$M36&gt;=$L38),(30-MOD($M36,30))/30*$M35%*T33,0)+IF(AND($M36+30&lt;$M38,$M36+30&gt;=$L38),(MOD($M36,30))/30*$M35%*T33,0)</f>
        <v>0</v>
      </c>
      <c r="AE43" s="35">
        <f>IF(AND($M36&lt;$M38,$M36&gt;=$L38),(30-MOD($M36,30))/30*$M35%*U33,0)+IF(AND($M36+30&lt;$M38,$M36+30&gt;=$L38),(MOD($M36,30))/30*$M35%*U33,0)</f>
        <v>0</v>
      </c>
      <c r="AG43" s="35"/>
      <c r="AI43" s="35"/>
    </row>
    <row r="44" spans="3:35" x14ac:dyDescent="0.2">
      <c r="C44" s="31" t="s">
        <v>172</v>
      </c>
      <c r="I44" s="35" t="e">
        <f>IF(AND(E36&lt;E38,E36&gt;=D38),(30-MOD(E36,30))/30*E35%*I33,0)+IF(AND(E36+30&lt;E38,E36+30&gt;=D38),(MOD(E36,30))/30*E35%*I33,0)</f>
        <v>#REF!</v>
      </c>
      <c r="J44" s="35" t="e">
        <f>IF(AND(F36&lt;F38,F36&gt;=E38),(30-MOD(F36,30))/30*F35%*I33,0)+IF(AND(F36+30&lt;F38,F36+30&gt;=E38),(MOD(F36,30))/30*F35%*I33,0)</f>
        <v>#REF!</v>
      </c>
      <c r="K44" s="35">
        <f>IF(AND(G36&lt;G38,G36&gt;=F38),(30-MOD(G36,30))/30*G35%*I33,0)+IF(AND(G36+30&lt;G38,G36+30&gt;=F38),(MOD(G36,30))/30*G35%*I33,0)</f>
        <v>0</v>
      </c>
      <c r="L44" s="35">
        <f>IF(AND(H36&lt;H38,H36&gt;=G38),(30-MOD(H36,30))/30*H35%*I33,0)+IF(AND(H36+30&lt;H38,H36+30&gt;=G38),(MOD(H36,30))/30*H35%*I33,0)</f>
        <v>0</v>
      </c>
      <c r="M44" s="35">
        <f>IF(AND(I36&lt;I38,I36&gt;=H38),(30-MOD(I36,30))/30*I35%*I33,0)+IF(AND(I36+30&lt;I38,I36+30&gt;=H38),(MOD(I36,30))/30*I35%*I33,0)</f>
        <v>0</v>
      </c>
      <c r="N44" s="35">
        <f>IF(AND(J36&lt;J38,J36&gt;=I38),(30-MOD(J36,30))/30*J35%*I33,0)+IF(AND(J36+30&lt;J38,J36+30&gt;=I38),(MOD(J36,30))/30*J35%*I33,0)</f>
        <v>0</v>
      </c>
      <c r="O44" s="35">
        <f>IF(AND(K36&lt;K38,K36&gt;=J38),(30-MOD(K36,30))/30*K35%*I33,0)+IF(AND(K36+30&lt;K38,K36+30&gt;=J38),(MOD(K36,30))/30*K35%*I33,0)</f>
        <v>0</v>
      </c>
      <c r="P44" s="35">
        <f>IF(AND($L36&lt;$L38,$L36&gt;=$K38),(30-MOD($L36,30))/30*$L35%*I33,0)+IF(AND($L36+30&lt;$L38,$L36+30&gt;=$K38),(MOD($L36,30))/30*$L35%*I33,0)</f>
        <v>0</v>
      </c>
      <c r="Q44" s="35">
        <f t="shared" ref="Q44" si="61">IF(AND($L36&lt;$L38,$L36&gt;=$K38),(30-MOD($L36,30))/30*$L35%*J33,0)+IF(AND($L36+30&lt;$L38,$L36+30&gt;=$K38),(MOD($L36,30))/30*$L35%*J33,0)</f>
        <v>0</v>
      </c>
      <c r="R44" s="35">
        <f t="shared" ref="R44" si="62">IF(AND($L36&lt;$L38,$L36&gt;=$K38),(30-MOD($L36,30))/30*$L35%*K33,0)+IF(AND($L36+30&lt;$L38,$L36+30&gt;=$K38),(MOD($L36,30))/30*$L35%*K33,0)</f>
        <v>0</v>
      </c>
      <c r="S44" s="35">
        <f t="shared" ref="S44" si="63">IF(AND($L36&lt;$L38,$L36&gt;=$K38),(30-MOD($L36,30))/30*$L35%*L33,0)+IF(AND($L36+30&lt;$L38,$L36+30&gt;=$K38),(MOD($L36,30))/30*$L35%*L33,0)</f>
        <v>0</v>
      </c>
      <c r="T44" s="35">
        <f t="shared" ref="T44" si="64">IF(AND($L36&lt;$L38,$L36&gt;=$K38),(30-MOD($L36,30))/30*$L35%*M33,0)+IF(AND($L36+30&lt;$L38,$L36+30&gt;=$K38),(MOD($L36,30))/30*$L35%*M33,0)</f>
        <v>0</v>
      </c>
      <c r="U44" s="35">
        <f t="shared" ref="U44" si="65">IF(AND($L36&lt;$L38,$L36&gt;=$K38),(30-MOD($L36,30))/30*$L35%*N33,0)+IF(AND($L36+30&lt;$L38,$L36+30&gt;=$K38),(MOD($L36,30))/30*$L35%*N33,0)</f>
        <v>0</v>
      </c>
      <c r="V44" s="35">
        <f t="shared" ref="V44" si="66">IF(AND($L36&lt;$L38,$L36&gt;=$K38),(30-MOD($L36,30))/30*$L35%*O33,0)+IF(AND($L36+30&lt;$L38,$L36+30&gt;=$K38),(MOD($L36,30))/30*$L35%*O33,0)</f>
        <v>0</v>
      </c>
      <c r="W44" s="35">
        <f t="shared" ref="W44" si="67">IF(AND($L36&lt;$L38,$L36&gt;=$K38),(30-MOD($L36,30))/30*$L35%*P33,0)+IF(AND($L36+30&lt;$L38,$L36+30&gt;=$K38),(MOD($L36,30))/30*$L35%*P33,0)</f>
        <v>0</v>
      </c>
      <c r="X44" s="35">
        <f t="shared" ref="X44" si="68">IF(AND($L36&lt;$L38,$L36&gt;=$K38),(30-MOD($L36,30))/30*$L35%*Q33,0)+IF(AND($L36+30&lt;$L38,$L36+30&gt;=$K38),(MOD($L36,30))/30*$L35%*Q33,0)</f>
        <v>0</v>
      </c>
      <c r="Y44" s="35">
        <f t="shared" ref="Y44" si="69">IF(AND($L36&lt;$L38,$L36&gt;=$K38),(30-MOD($L36,30))/30*$L35%*R33,0)+IF(AND($L36+30&lt;$L38,$L36+30&gt;=$K38),(MOD($L36,30))/30*$L35%*R33,0)</f>
        <v>0</v>
      </c>
      <c r="Z44" s="35">
        <f t="shared" ref="Z44" si="70">IF(AND($L36&lt;$L38,$L36&gt;=$K38),(30-MOD($L36,30))/30*$L35%*S33,0)+IF(AND($L36+30&lt;$L38,$L36+30&gt;=$K38),(MOD($L36,30))/30*$L35%*S33,0)</f>
        <v>0</v>
      </c>
      <c r="AA44" s="35">
        <f t="shared" ref="AA44" si="71">IF(AND($L36&lt;$L38,$L36&gt;=$K38),(30-MOD($L36,30))/30*$L35%*T33,0)+IF(AND($L36+30&lt;$L38,$L36+30&gt;=$K38),(MOD($L36,30))/30*$L35%*T33,0)</f>
        <v>0</v>
      </c>
      <c r="AB44" s="35">
        <f t="shared" ref="AB44" si="72">IF(AND($L36&lt;$L38,$L36&gt;=$K38),(30-MOD($L36,30))/30*$L35%*U33,0)+IF(AND($L36+30&lt;$L38,$L36+30&gt;=$K38),(MOD($L36,30))/30*$L35%*U33,0)</f>
        <v>0</v>
      </c>
      <c r="AE44" s="35">
        <f>IF(AND($L36&lt;$L38,$L36&gt;=$K38),(30-MOD($L36,30))/30*$L35%*V33,0)+IF(AND($L36+30&lt;$L38,$L36+30&gt;=$K38),(MOD($L36,30))/30*$L35%*V33,0)</f>
        <v>0</v>
      </c>
      <c r="AG44" s="35"/>
      <c r="AI44" s="35"/>
    </row>
    <row r="45" spans="3:35" x14ac:dyDescent="0.2">
      <c r="C45" s="31" t="s">
        <v>173</v>
      </c>
      <c r="J45" s="35" t="e">
        <f>IF(AND(E36&lt;E38,E36&gt;=D38),(30-MOD(E36,30))/30*E35%*J33,0)+IF(AND(E36+30&lt;E38,E36+30&gt;=D38),(MOD(E36,30))/30*E35%*J33,0)</f>
        <v>#REF!</v>
      </c>
      <c r="K45" s="35" t="e">
        <f>IF(AND(F36&lt;F38,F36&gt;=E38),(30-MOD(F36,30))/30*F35%*J33,0)+IF(AND(F36+30&lt;F38,F36+30&gt;=E38),(MOD(F36,30))/30*F35%*J33,0)</f>
        <v>#REF!</v>
      </c>
      <c r="L45" s="35">
        <f>IF(AND(G36&lt;G38,G36&gt;=F38),(30-MOD(G36,30))/30*G35%*J33,0)+IF(AND(G36+30&lt;G38,G36+30&gt;=F38),(MOD(G36,30))/30*G35%*J33,0)</f>
        <v>0</v>
      </c>
      <c r="M45" s="35">
        <f>IF(AND(H36&lt;H38,H36&gt;=G38),(30-MOD(H36,30))/30*H35%*J33,0)+IF(AND(H36+30&lt;H38,H36+30&gt;=G38),(MOD(H36,30))/30*H35%*J33,0)</f>
        <v>0</v>
      </c>
      <c r="N45" s="35">
        <f>IF(AND(I36&lt;I38,I36&gt;=H38),(30-MOD(I36,30))/30*I35%*J33,0)+IF(AND(I36+30&lt;I38,I36+30&gt;=H38),(MOD(I36,30))/30*I35%*J33,0)</f>
        <v>0</v>
      </c>
      <c r="O45" s="35">
        <f>IF(AND(J36&lt;J38,J36&gt;=I38),(30-MOD(J36,30))/30*J35%*J33,0)+IF(AND(J36+30&lt;J38,J36+30&gt;=I38),(MOD(J36,30))/30*J35%*J33,0)</f>
        <v>0</v>
      </c>
      <c r="P45" s="35">
        <f>IF(AND($K36&lt;$K38,$K36&gt;=$J38),(30-MOD($K36,30))/30*$K35%*J33,0)+IF(AND($K36+30&lt;$K38,$K36+30&gt;=$J38),(MOD($K36,30))/30*$K35%*J33,0)</f>
        <v>0</v>
      </c>
      <c r="Q45" s="35">
        <f t="shared" ref="Q45" si="73">IF(AND($K36&lt;$K38,$K36&gt;=$J38),(30-MOD($K36,30))/30*$K35%*K33,0)+IF(AND($K36+30&lt;$K38,$K36+30&gt;=$J38),(MOD($K36,30))/30*$K35%*K33,0)</f>
        <v>0</v>
      </c>
      <c r="R45" s="35">
        <f t="shared" ref="R45" si="74">IF(AND($K36&lt;$K38,$K36&gt;=$J38),(30-MOD($K36,30))/30*$K35%*L33,0)+IF(AND($K36+30&lt;$K38,$K36+30&gt;=$J38),(MOD($K36,30))/30*$K35%*L33,0)</f>
        <v>0</v>
      </c>
      <c r="S45" s="35">
        <f t="shared" ref="S45" si="75">IF(AND($K36&lt;$K38,$K36&gt;=$J38),(30-MOD($K36,30))/30*$K35%*M33,0)+IF(AND($K36+30&lt;$K38,$K36+30&gt;=$J38),(MOD($K36,30))/30*$K35%*M33,0)</f>
        <v>0</v>
      </c>
      <c r="T45" s="35">
        <f t="shared" ref="T45" si="76">IF(AND($K36&lt;$K38,$K36&gt;=$J38),(30-MOD($K36,30))/30*$K35%*N33,0)+IF(AND($K36+30&lt;$K38,$K36+30&gt;=$J38),(MOD($K36,30))/30*$K35%*N33,0)</f>
        <v>0</v>
      </c>
      <c r="U45" s="35">
        <f t="shared" ref="U45" si="77">IF(AND($K36&lt;$K38,$K36&gt;=$J38),(30-MOD($K36,30))/30*$K35%*O33,0)+IF(AND($K36+30&lt;$K38,$K36+30&gt;=$J38),(MOD($K36,30))/30*$K35%*O33,0)</f>
        <v>0</v>
      </c>
      <c r="V45" s="35">
        <f t="shared" ref="V45" si="78">IF(AND($K36&lt;$K38,$K36&gt;=$J38),(30-MOD($K36,30))/30*$K35%*P33,0)+IF(AND($K36+30&lt;$K38,$K36+30&gt;=$J38),(MOD($K36,30))/30*$K35%*P33,0)</f>
        <v>0</v>
      </c>
      <c r="W45" s="35">
        <f t="shared" ref="W45" si="79">IF(AND($K36&lt;$K38,$K36&gt;=$J38),(30-MOD($K36,30))/30*$K35%*Q33,0)+IF(AND($K36+30&lt;$K38,$K36+30&gt;=$J38),(MOD($K36,30))/30*$K35%*Q33,0)</f>
        <v>0</v>
      </c>
      <c r="X45" s="35">
        <f t="shared" ref="X45" si="80">IF(AND($K36&lt;$K38,$K36&gt;=$J38),(30-MOD($K36,30))/30*$K35%*R33,0)+IF(AND($K36+30&lt;$K38,$K36+30&gt;=$J38),(MOD($K36,30))/30*$K35%*R33,0)</f>
        <v>0</v>
      </c>
      <c r="Y45" s="35">
        <f t="shared" ref="Y45" si="81">IF(AND($K36&lt;$K38,$K36&gt;=$J38),(30-MOD($K36,30))/30*$K35%*S33,0)+IF(AND($K36+30&lt;$K38,$K36+30&gt;=$J38),(MOD($K36,30))/30*$K35%*S33,0)</f>
        <v>0</v>
      </c>
      <c r="Z45" s="35">
        <f t="shared" ref="Z45" si="82">IF(AND($K36&lt;$K38,$K36&gt;=$J38),(30-MOD($K36,30))/30*$K35%*T33,0)+IF(AND($K36+30&lt;$K38,$K36+30&gt;=$J38),(MOD($K36,30))/30*$K35%*T33,0)</f>
        <v>0</v>
      </c>
      <c r="AA45" s="35">
        <f t="shared" ref="AA45" si="83">IF(AND($K36&lt;$K38,$K36&gt;=$J38),(30-MOD($K36,30))/30*$K35%*U33,0)+IF(AND($K36+30&lt;$K38,$K36+30&gt;=$J38),(MOD($K36,30))/30*$K35%*U33,0)</f>
        <v>0</v>
      </c>
      <c r="AB45" s="35">
        <f t="shared" ref="AB45" si="84">IF(AND($K36&lt;$K38,$K36&gt;=$J38),(30-MOD($K36,30))/30*$K35%*V33,0)+IF(AND($K36+30&lt;$K38,$K36+30&gt;=$J38),(MOD($K36,30))/30*$K35%*V33,0)</f>
        <v>0</v>
      </c>
      <c r="AE45" s="35">
        <f>IF(AND($K36&lt;$K38,$K36&gt;=$J38),(30-MOD($K36,30))/30*$K35%*W33,0)+IF(AND($K36+30&lt;$K38,$K36+30&gt;=$J38),(MOD($K36,30))/30*$K35%*W33,0)</f>
        <v>0</v>
      </c>
      <c r="AG45" s="35"/>
      <c r="AI45" s="35"/>
    </row>
    <row r="46" spans="3:35" x14ac:dyDescent="0.2">
      <c r="C46" s="31" t="s">
        <v>174</v>
      </c>
      <c r="K46" s="35" t="e">
        <f>IF(AND(E36&lt;E38,E36&gt;=D38),(30-MOD(E36,30))/30*E35%*K33,0)+IF(AND(E36+30&lt;E38,E36+30&gt;=D38),(MOD(E36,30))/30*E35%*K33,0)</f>
        <v>#REF!</v>
      </c>
      <c r="L46" s="35" t="e">
        <f>IF(AND(F36&lt;F38,F36&gt;=E38),(30-MOD(F36,30))/30*F35%*K33,0)+IF(AND(F36+30&lt;F38,F36+30&gt;=E38),(MOD(F36,30))/30*F35%*K33,0)</f>
        <v>#REF!</v>
      </c>
      <c r="M46" s="35">
        <f>IF(AND(G36&lt;G38,G36&gt;=F38),(30-MOD(G36,30))/30*G35%*K33,0)+IF(AND(G36+30&lt;G38,G36+30&gt;=F38),(MOD(G36,30))/30*G35%*K33,0)</f>
        <v>0</v>
      </c>
      <c r="N46" s="35">
        <f>IF(AND(H36&lt;H38,H36&gt;=G38),(30-MOD(H36,30))/30*H35%*K33,0)+IF(AND(H36+30&lt;H38,H36+30&gt;=G38),(MOD(H36,30))/30*H35%*K33,0)</f>
        <v>0</v>
      </c>
      <c r="O46" s="35">
        <f>IF(AND(I36&lt;I38,I36&gt;=H38),(30-MOD(I36,30))/30*I35%*K33,0)+IF(AND(I36+30&lt;I38,I36+30&gt;=H38),(MOD(I36,30))/30*I35%*K33,0)</f>
        <v>0</v>
      </c>
      <c r="P46" s="35">
        <f>IF(AND($J36&lt;$J38,$J36&gt;=$I38),(30-MOD($J36,30))/30*$J35%*K33,0)+IF(AND($J36+30&lt;$J38,$J36+30&gt;=$I38),(MOD($J36,30))/30*$J35%*K33,0)</f>
        <v>0</v>
      </c>
      <c r="Q46" s="35">
        <f t="shared" ref="Q46" si="85">IF(AND($J36&lt;$J38,$J36&gt;=$I38),(30-MOD($J36,30))/30*$J35%*L33,0)+IF(AND($J36+30&lt;$J38,$J36+30&gt;=$I38),(MOD($J36,30))/30*$J35%*L33,0)</f>
        <v>0</v>
      </c>
      <c r="R46" s="35">
        <f t="shared" ref="R46" si="86">IF(AND($J36&lt;$J38,$J36&gt;=$I38),(30-MOD($J36,30))/30*$J35%*M33,0)+IF(AND($J36+30&lt;$J38,$J36+30&gt;=$I38),(MOD($J36,30))/30*$J35%*M33,0)</f>
        <v>0</v>
      </c>
      <c r="S46" s="35">
        <f t="shared" ref="S46" si="87">IF(AND($J36&lt;$J38,$J36&gt;=$I38),(30-MOD($J36,30))/30*$J35%*N33,0)+IF(AND($J36+30&lt;$J38,$J36+30&gt;=$I38),(MOD($J36,30))/30*$J35%*N33,0)</f>
        <v>0</v>
      </c>
      <c r="T46" s="35">
        <f t="shared" ref="T46" si="88">IF(AND($J36&lt;$J38,$J36&gt;=$I38),(30-MOD($J36,30))/30*$J35%*O33,0)+IF(AND($J36+30&lt;$J38,$J36+30&gt;=$I38),(MOD($J36,30))/30*$J35%*O33,0)</f>
        <v>0</v>
      </c>
      <c r="U46" s="35">
        <f t="shared" ref="U46" si="89">IF(AND($J36&lt;$J38,$J36&gt;=$I38),(30-MOD($J36,30))/30*$J35%*P33,0)+IF(AND($J36+30&lt;$J38,$J36+30&gt;=$I38),(MOD($J36,30))/30*$J35%*P33,0)</f>
        <v>0</v>
      </c>
      <c r="V46" s="35">
        <f t="shared" ref="V46" si="90">IF(AND($J36&lt;$J38,$J36&gt;=$I38),(30-MOD($J36,30))/30*$J35%*Q33,0)+IF(AND($J36+30&lt;$J38,$J36+30&gt;=$I38),(MOD($J36,30))/30*$J35%*Q33,0)</f>
        <v>0</v>
      </c>
      <c r="W46" s="35">
        <f t="shared" ref="W46" si="91">IF(AND($J36&lt;$J38,$J36&gt;=$I38),(30-MOD($J36,30))/30*$J35%*R33,0)+IF(AND($J36+30&lt;$J38,$J36+30&gt;=$I38),(MOD($J36,30))/30*$J35%*R33,0)</f>
        <v>0</v>
      </c>
      <c r="X46" s="35">
        <f t="shared" ref="X46" si="92">IF(AND($J36&lt;$J38,$J36&gt;=$I38),(30-MOD($J36,30))/30*$J35%*S33,0)+IF(AND($J36+30&lt;$J38,$J36+30&gt;=$I38),(MOD($J36,30))/30*$J35%*S33,0)</f>
        <v>0</v>
      </c>
      <c r="Y46" s="35">
        <f t="shared" ref="Y46" si="93">IF(AND($J36&lt;$J38,$J36&gt;=$I38),(30-MOD($J36,30))/30*$J35%*T33,0)+IF(AND($J36+30&lt;$J38,$J36+30&gt;=$I38),(MOD($J36,30))/30*$J35%*T33,0)</f>
        <v>0</v>
      </c>
      <c r="Z46" s="35">
        <f t="shared" ref="Z46" si="94">IF(AND($J36&lt;$J38,$J36&gt;=$I38),(30-MOD($J36,30))/30*$J35%*U33,0)+IF(AND($J36+30&lt;$J38,$J36+30&gt;=$I38),(MOD($J36,30))/30*$J35%*U33,0)</f>
        <v>0</v>
      </c>
      <c r="AA46" s="35">
        <f t="shared" ref="AA46" si="95">IF(AND($J36&lt;$J38,$J36&gt;=$I38),(30-MOD($J36,30))/30*$J35%*V33,0)+IF(AND($J36+30&lt;$J38,$J36+30&gt;=$I38),(MOD($J36,30))/30*$J35%*V33,0)</f>
        <v>0</v>
      </c>
      <c r="AB46" s="35">
        <f t="shared" ref="AB46" si="96">IF(AND($J36&lt;$J38,$J36&gt;=$I38),(30-MOD($J36,30))/30*$J35%*W33,0)+IF(AND($J36+30&lt;$J38,$J36+30&gt;=$I38),(MOD($J36,30))/30*$J35%*W33,0)</f>
        <v>0</v>
      </c>
      <c r="AE46" s="35">
        <f>IF(AND($J36&lt;$J38,$J36&gt;=$I38),(30-MOD($J36,30))/30*$J35%*X33,0)+IF(AND($J36+30&lt;$J38,$J36+30&gt;=$I38),(MOD($J36,30))/30*$J35%*X33,0)</f>
        <v>0</v>
      </c>
      <c r="AG46" s="35"/>
      <c r="AI46" s="35"/>
    </row>
    <row r="47" spans="3:35" x14ac:dyDescent="0.2">
      <c r="C47" s="31" t="s">
        <v>175</v>
      </c>
      <c r="J47" s="35"/>
      <c r="K47" s="35"/>
      <c r="L47" s="35" t="e">
        <f>IF(AND(E36&lt;E38,E36&gt;=D38),(30-MOD(E36,30))/30*E35%*L33,0)+IF(AND(E36+30&lt;E38,E36+30&gt;=D38),(MOD(E36,30))/30*E35%*L33,0)</f>
        <v>#REF!</v>
      </c>
      <c r="M47" s="35" t="e">
        <f>IF(AND(F36&lt;F38,F36&gt;=E38),(30-MOD(F36,30))/30*F35%*L33,0)+IF(AND(F36+30&lt;F38,F36+30&gt;=E38),(MOD(F36,30))/30*F35%*L33,0)</f>
        <v>#REF!</v>
      </c>
      <c r="N47" s="35">
        <f>IF(AND(G36&lt;G38,G36&gt;=F38),(30-MOD(G36,30))/30*G35%*L33,0)+IF(AND(G36+30&lt;G38,G36+30&gt;=F38),(MOD(G36,30))/30*G35%*L33,0)</f>
        <v>0</v>
      </c>
      <c r="O47" s="35">
        <f>IF(AND(H36&lt;H38,H36&gt;=G38),(30-MOD(H36,30))/30*H35%*L33,0)+IF(AND(H36+30&lt;H38,H36+30&gt;=G38),(MOD(H36,30))/30*H35%*L33,0)</f>
        <v>0</v>
      </c>
      <c r="P47" s="35">
        <f>IF(AND($I36&lt;$I38,$I36&gt;=$H38),(30-MOD($I36,30))/30*$I35%*L33,0)+IF(AND($I36+30&lt;$I38,$I36+30&gt;=$H38),(MOD($I36,30))/30*$I35%*L33,0)</f>
        <v>0</v>
      </c>
      <c r="Q47" s="35">
        <f t="shared" ref="Q47" si="97">IF(AND($I36&lt;$I38,$I36&gt;=$H38),(30-MOD($I36,30))/30*$I35%*M33,0)+IF(AND($I36+30&lt;$I38,$I36+30&gt;=$H38),(MOD($I36,30))/30*$I35%*M33,0)</f>
        <v>0</v>
      </c>
      <c r="R47" s="35">
        <f t="shared" ref="R47" si="98">IF(AND($I36&lt;$I38,$I36&gt;=$H38),(30-MOD($I36,30))/30*$I35%*N33,0)+IF(AND($I36+30&lt;$I38,$I36+30&gt;=$H38),(MOD($I36,30))/30*$I35%*N33,0)</f>
        <v>0</v>
      </c>
      <c r="S47" s="35">
        <f t="shared" ref="S47" si="99">IF(AND($I36&lt;$I38,$I36&gt;=$H38),(30-MOD($I36,30))/30*$I35%*O33,0)+IF(AND($I36+30&lt;$I38,$I36+30&gt;=$H38),(MOD($I36,30))/30*$I35%*O33,0)</f>
        <v>0</v>
      </c>
      <c r="T47" s="35">
        <f t="shared" ref="T47" si="100">IF(AND($I36&lt;$I38,$I36&gt;=$H38),(30-MOD($I36,30))/30*$I35%*P33,0)+IF(AND($I36+30&lt;$I38,$I36+30&gt;=$H38),(MOD($I36,30))/30*$I35%*P33,0)</f>
        <v>0</v>
      </c>
      <c r="U47" s="35">
        <f t="shared" ref="U47" si="101">IF(AND($I36&lt;$I38,$I36&gt;=$H38),(30-MOD($I36,30))/30*$I35%*Q33,0)+IF(AND($I36+30&lt;$I38,$I36+30&gt;=$H38),(MOD($I36,30))/30*$I35%*Q33,0)</f>
        <v>0</v>
      </c>
      <c r="V47" s="35">
        <f t="shared" ref="V47" si="102">IF(AND($I36&lt;$I38,$I36&gt;=$H38),(30-MOD($I36,30))/30*$I35%*R33,0)+IF(AND($I36+30&lt;$I38,$I36+30&gt;=$H38),(MOD($I36,30))/30*$I35%*R33,0)</f>
        <v>0</v>
      </c>
      <c r="W47" s="35">
        <f t="shared" ref="W47" si="103">IF(AND($I36&lt;$I38,$I36&gt;=$H38),(30-MOD($I36,30))/30*$I35%*S33,0)+IF(AND($I36+30&lt;$I38,$I36+30&gt;=$H38),(MOD($I36,30))/30*$I35%*S33,0)</f>
        <v>0</v>
      </c>
      <c r="X47" s="35">
        <f t="shared" ref="X47" si="104">IF(AND($I36&lt;$I38,$I36&gt;=$H38),(30-MOD($I36,30))/30*$I35%*T33,0)+IF(AND($I36+30&lt;$I38,$I36+30&gt;=$H38),(MOD($I36,30))/30*$I35%*T33,0)</f>
        <v>0</v>
      </c>
      <c r="Y47" s="35">
        <f t="shared" ref="Y47" si="105">IF(AND($I36&lt;$I38,$I36&gt;=$H38),(30-MOD($I36,30))/30*$I35%*U33,0)+IF(AND($I36+30&lt;$I38,$I36+30&gt;=$H38),(MOD($I36,30))/30*$I35%*U33,0)</f>
        <v>0</v>
      </c>
      <c r="Z47" s="35">
        <f t="shared" ref="Z47" si="106">IF(AND($I36&lt;$I38,$I36&gt;=$H38),(30-MOD($I36,30))/30*$I35%*V33,0)+IF(AND($I36+30&lt;$I38,$I36+30&gt;=$H38),(MOD($I36,30))/30*$I35%*V33,0)</f>
        <v>0</v>
      </c>
      <c r="AA47" s="35">
        <f t="shared" ref="AA47" si="107">IF(AND($I36&lt;$I38,$I36&gt;=$H38),(30-MOD($I36,30))/30*$I35%*W33,0)+IF(AND($I36+30&lt;$I38,$I36+30&gt;=$H38),(MOD($I36,30))/30*$I35%*W33,0)</f>
        <v>0</v>
      </c>
      <c r="AB47" s="35">
        <f t="shared" ref="AB47" si="108">IF(AND($I36&lt;$I38,$I36&gt;=$H38),(30-MOD($I36,30))/30*$I35%*X33,0)+IF(AND($I36+30&lt;$I38,$I36+30&gt;=$H38),(MOD($I36,30))/30*$I35%*X33,0)</f>
        <v>0</v>
      </c>
      <c r="AE47" s="35">
        <f>IF(AND($I36&lt;$I38,$I36&gt;=$H38),(30-MOD($I36,30))/30*$I35%*Y33,0)+IF(AND($I36+30&lt;$I38,$I36+30&gt;=$H38),(MOD($I36,30))/30*$I35%*Y33,0)</f>
        <v>0</v>
      </c>
      <c r="AG47" s="35"/>
      <c r="AI47" s="35"/>
    </row>
    <row r="48" spans="3:35" x14ac:dyDescent="0.2">
      <c r="C48" s="31" t="s">
        <v>176</v>
      </c>
      <c r="I48" s="35"/>
      <c r="J48" s="35"/>
      <c r="K48" s="35"/>
      <c r="L48" s="35"/>
      <c r="M48" s="35" t="e">
        <f>IF(AND(E36&lt;E38,E36&gt;=D38),(30-MOD(E36,30))/30*E35%*M33,0)+IF(AND(E36+30&lt;E38,E36+30&gt;=D38),(MOD(E36,30))/30*E35%*M33,0)</f>
        <v>#REF!</v>
      </c>
      <c r="N48" s="35" t="e">
        <f>IF(AND(F36&lt;F38,F36&gt;=E38),(30-MOD(F36,30))/30*F35%*M33,0)+IF(AND(F36+30&lt;F38,F36+30&gt;=E38),(MOD(F36,30))/30*F35%*M33,0)</f>
        <v>#REF!</v>
      </c>
      <c r="O48" s="35">
        <f>IF(AND(G36&lt;G38,G36&gt;=F38),(30-MOD(G36,30))/30*G35%*M33,0)+IF(AND(G36+30&lt;G38,G36+30&gt;=F38),(MOD(G36,30))/30*G35%*M33,0)</f>
        <v>0</v>
      </c>
      <c r="P48" s="35">
        <f>IF(AND($H36&lt;$H38,$H36&gt;=$G38),(30-MOD($H36,30))/30*$H35%*M33,0)+IF(AND($H36+30&lt;$H38,$H36+30&gt;=$G38),(MOD($H36,30))/30*$H35%*M33,0)</f>
        <v>0</v>
      </c>
      <c r="Q48" s="35">
        <f t="shared" ref="Q48" si="109">IF(AND($H36&lt;$H38,$H36&gt;=$G38),(30-MOD($H36,30))/30*$H35%*N33,0)+IF(AND($H36+30&lt;$H38,$H36+30&gt;=$G38),(MOD($H36,30))/30*$H35%*N33,0)</f>
        <v>0</v>
      </c>
      <c r="R48" s="35">
        <f t="shared" ref="R48" si="110">IF(AND($H36&lt;$H38,$H36&gt;=$G38),(30-MOD($H36,30))/30*$H35%*O33,0)+IF(AND($H36+30&lt;$H38,$H36+30&gt;=$G38),(MOD($H36,30))/30*$H35%*O33,0)</f>
        <v>0</v>
      </c>
      <c r="S48" s="35">
        <f t="shared" ref="S48" si="111">IF(AND($H36&lt;$H38,$H36&gt;=$G38),(30-MOD($H36,30))/30*$H35%*P33,0)+IF(AND($H36+30&lt;$H38,$H36+30&gt;=$G38),(MOD($H36,30))/30*$H35%*P33,0)</f>
        <v>0</v>
      </c>
      <c r="T48" s="35">
        <f t="shared" ref="T48" si="112">IF(AND($H36&lt;$H38,$H36&gt;=$G38),(30-MOD($H36,30))/30*$H35%*Q33,0)+IF(AND($H36+30&lt;$H38,$H36+30&gt;=$G38),(MOD($H36,30))/30*$H35%*Q33,0)</f>
        <v>0</v>
      </c>
      <c r="U48" s="35">
        <f t="shared" ref="U48" si="113">IF(AND($H36&lt;$H38,$H36&gt;=$G38),(30-MOD($H36,30))/30*$H35%*R33,0)+IF(AND($H36+30&lt;$H38,$H36+30&gt;=$G38),(MOD($H36,30))/30*$H35%*R33,0)</f>
        <v>0</v>
      </c>
      <c r="V48" s="35">
        <f t="shared" ref="V48" si="114">IF(AND($H36&lt;$H38,$H36&gt;=$G38),(30-MOD($H36,30))/30*$H35%*S33,0)+IF(AND($H36+30&lt;$H38,$H36+30&gt;=$G38),(MOD($H36,30))/30*$H35%*S33,0)</f>
        <v>0</v>
      </c>
      <c r="W48" s="35">
        <f t="shared" ref="W48" si="115">IF(AND($H36&lt;$H38,$H36&gt;=$G38),(30-MOD($H36,30))/30*$H35%*T33,0)+IF(AND($H36+30&lt;$H38,$H36+30&gt;=$G38),(MOD($H36,30))/30*$H35%*T33,0)</f>
        <v>0</v>
      </c>
      <c r="X48" s="35">
        <f t="shared" ref="X48" si="116">IF(AND($H36&lt;$H38,$H36&gt;=$G38),(30-MOD($H36,30))/30*$H35%*U33,0)+IF(AND($H36+30&lt;$H38,$H36+30&gt;=$G38),(MOD($H36,30))/30*$H35%*U33,0)</f>
        <v>0</v>
      </c>
      <c r="Y48" s="35">
        <f t="shared" ref="Y48" si="117">IF(AND($H36&lt;$H38,$H36&gt;=$G38),(30-MOD($H36,30))/30*$H35%*V33,0)+IF(AND($H36+30&lt;$H38,$H36+30&gt;=$G38),(MOD($H36,30))/30*$H35%*V33,0)</f>
        <v>0</v>
      </c>
      <c r="Z48" s="35">
        <f t="shared" ref="Z48" si="118">IF(AND($H36&lt;$H38,$H36&gt;=$G38),(30-MOD($H36,30))/30*$H35%*W33,0)+IF(AND($H36+30&lt;$H38,$H36+30&gt;=$G38),(MOD($H36,30))/30*$H35%*W33,0)</f>
        <v>0</v>
      </c>
      <c r="AA48" s="35">
        <f t="shared" ref="AA48" si="119">IF(AND($H36&lt;$H38,$H36&gt;=$G38),(30-MOD($H36,30))/30*$H35%*X33,0)+IF(AND($H36+30&lt;$H38,$H36+30&gt;=$G38),(MOD($H36,30))/30*$H35%*X33,0)</f>
        <v>0</v>
      </c>
      <c r="AB48" s="35">
        <f t="shared" ref="AB48" si="120">IF(AND($H36&lt;$H38,$H36&gt;=$G38),(30-MOD($H36,30))/30*$H35%*Y33,0)+IF(AND($H36+30&lt;$H38,$H36+30&gt;=$G38),(MOD($H36,30))/30*$H35%*Y33,0)</f>
        <v>0</v>
      </c>
      <c r="AE48" s="35">
        <f>IF(AND($H36&lt;$H38,$H36&gt;=$G38),(30-MOD($H36,30))/30*$H35%*Z33,0)+IF(AND($H36+30&lt;$H38,$H36+30&gt;=$G38),(MOD($H36,30))/30*$H35%*Z33,0)</f>
        <v>0</v>
      </c>
      <c r="AG48" s="35"/>
      <c r="AI48" s="35"/>
    </row>
    <row r="49" spans="3:35" x14ac:dyDescent="0.2">
      <c r="C49" s="31" t="s">
        <v>177</v>
      </c>
      <c r="H49" s="35"/>
      <c r="I49" s="35"/>
      <c r="J49" s="35"/>
      <c r="K49" s="35"/>
      <c r="L49" s="35"/>
      <c r="M49" s="35"/>
      <c r="N49" s="35" t="e">
        <f>IF(AND(E36&lt;E38,E36&gt;=D38),(30-MOD(E36,30))/30*E35%*N33,0)+IF(AND(E36+30&lt;E38,E36+30&gt;=D38),(MOD(E36,30))/30*E35%*N33,0)</f>
        <v>#REF!</v>
      </c>
      <c r="O49" s="35" t="e">
        <f>IF(AND(F36&lt;F38,F36&gt;=E38),(30-MOD(F36,30))/30*F35%*N33,0)+IF(AND(F36+30&lt;F38,F36+30&gt;=E38),(MOD(F36,30))/30*F35%*N33,0)</f>
        <v>#REF!</v>
      </c>
      <c r="P49" s="35">
        <f>IF(AND($G36&lt;$G38,$G36&gt;=$F38),(30-MOD($G36,30))/30*$G35%*N33,0)+IF(AND($G36+30&lt;$G38,$G36+30&gt;=$F38),(MOD($G36,30))/30*$G35%*N33,0)</f>
        <v>0</v>
      </c>
      <c r="Q49" s="35">
        <f t="shared" ref="Q49" si="121">IF(AND($G36&lt;$G38,$G36&gt;=$F38),(30-MOD($G36,30))/30*$G35%*O33,0)+IF(AND($G36+30&lt;$G38,$G36+30&gt;=$F38),(MOD($G36,30))/30*$G35%*O33,0)</f>
        <v>0</v>
      </c>
      <c r="R49" s="35">
        <f t="shared" ref="R49" si="122">IF(AND($G36&lt;$G38,$G36&gt;=$F38),(30-MOD($G36,30))/30*$G35%*P33,0)+IF(AND($G36+30&lt;$G38,$G36+30&gt;=$F38),(MOD($G36,30))/30*$G35%*P33,0)</f>
        <v>0</v>
      </c>
      <c r="S49" s="35">
        <f t="shared" ref="S49" si="123">IF(AND($G36&lt;$G38,$G36&gt;=$F38),(30-MOD($G36,30))/30*$G35%*Q33,0)+IF(AND($G36+30&lt;$G38,$G36+30&gt;=$F38),(MOD($G36,30))/30*$G35%*Q33,0)</f>
        <v>0</v>
      </c>
      <c r="T49" s="35">
        <f t="shared" ref="T49" si="124">IF(AND($G36&lt;$G38,$G36&gt;=$F38),(30-MOD($G36,30))/30*$G35%*R33,0)+IF(AND($G36+30&lt;$G38,$G36+30&gt;=$F38),(MOD($G36,30))/30*$G35%*R33,0)</f>
        <v>0</v>
      </c>
      <c r="U49" s="35">
        <f t="shared" ref="U49" si="125">IF(AND($G36&lt;$G38,$G36&gt;=$F38),(30-MOD($G36,30))/30*$G35%*S33,0)+IF(AND($G36+30&lt;$G38,$G36+30&gt;=$F38),(MOD($G36,30))/30*$G35%*S33,0)</f>
        <v>0</v>
      </c>
      <c r="V49" s="35">
        <f t="shared" ref="V49" si="126">IF(AND($G36&lt;$G38,$G36&gt;=$F38),(30-MOD($G36,30))/30*$G35%*T33,0)+IF(AND($G36+30&lt;$G38,$G36+30&gt;=$F38),(MOD($G36,30))/30*$G35%*T33,0)</f>
        <v>0</v>
      </c>
      <c r="W49" s="35">
        <f t="shared" ref="W49" si="127">IF(AND($G36&lt;$G38,$G36&gt;=$F38),(30-MOD($G36,30))/30*$G35%*U33,0)+IF(AND($G36+30&lt;$G38,$G36+30&gt;=$F38),(MOD($G36,30))/30*$G35%*U33,0)</f>
        <v>0</v>
      </c>
      <c r="X49" s="35">
        <f t="shared" ref="X49" si="128">IF(AND($G36&lt;$G38,$G36&gt;=$F38),(30-MOD($G36,30))/30*$G35%*V33,0)+IF(AND($G36+30&lt;$G38,$G36+30&gt;=$F38),(MOD($G36,30))/30*$G35%*V33,0)</f>
        <v>0</v>
      </c>
      <c r="Y49" s="35">
        <f t="shared" ref="Y49" si="129">IF(AND($G36&lt;$G38,$G36&gt;=$F38),(30-MOD($G36,30))/30*$G35%*W33,0)+IF(AND($G36+30&lt;$G38,$G36+30&gt;=$F38),(MOD($G36,30))/30*$G35%*W33,0)</f>
        <v>0</v>
      </c>
      <c r="Z49" s="35">
        <f t="shared" ref="Z49" si="130">IF(AND($G36&lt;$G38,$G36&gt;=$F38),(30-MOD($G36,30))/30*$G35%*X33,0)+IF(AND($G36+30&lt;$G38,$G36+30&gt;=$F38),(MOD($G36,30))/30*$G35%*X33,0)</f>
        <v>0</v>
      </c>
      <c r="AA49" s="35">
        <f t="shared" ref="AA49" si="131">IF(AND($G36&lt;$G38,$G36&gt;=$F38),(30-MOD($G36,30))/30*$G35%*Y33,0)+IF(AND($G36+30&lt;$G38,$G36+30&gt;=$F38),(MOD($G36,30))/30*$G35%*Y33,0)</f>
        <v>0</v>
      </c>
      <c r="AB49" s="35">
        <f t="shared" ref="AB49" si="132">IF(AND($G36&lt;$G38,$G36&gt;=$F38),(30-MOD($G36,30))/30*$G35%*Z33,0)+IF(AND($G36+30&lt;$G38,$G36+30&gt;=$F38),(MOD($G36,30))/30*$G35%*Z33,0)</f>
        <v>0</v>
      </c>
      <c r="AE49" s="35">
        <f>IF(AND($G36&lt;$G38,$G36&gt;=$F38),(30-MOD($G36,30))/30*$G35%*AA33,0)+IF(AND($G36+30&lt;$G38,$G36+30&gt;=$F38),(MOD($G36,30))/30*$G35%*AA33,0)</f>
        <v>0</v>
      </c>
      <c r="AG49" s="35"/>
      <c r="AI49" s="35"/>
    </row>
    <row r="50" spans="3:35" x14ac:dyDescent="0.2">
      <c r="C50" s="31" t="s">
        <v>178</v>
      </c>
      <c r="G50" s="35"/>
      <c r="H50" s="35"/>
      <c r="I50" s="35"/>
      <c r="J50" s="35"/>
      <c r="K50" s="35"/>
      <c r="L50" s="35"/>
      <c r="M50" s="35"/>
      <c r="N50" s="35"/>
      <c r="O50" s="35" t="e">
        <f>IF(AND(E36&lt;E38,E36&gt;=D38),(30-MOD(E36,30))/30*E35%*O33,0)+IF(AND(E36+30&lt;E38,E36+30&gt;=D38),(MOD(E36,30))/30*E35%*O33,0)</f>
        <v>#REF!</v>
      </c>
      <c r="P50" s="35" t="e">
        <f>IF(AND($F36&lt;$F38,$F36&gt;=$E38),(30-MOD($F36,30))/30*$F35%*O33,0)+IF(AND($F36+30&lt;$F38,$F36+30&gt;=$E38),(MOD($F36,30))/30*$F35%*O33,0)</f>
        <v>#REF!</v>
      </c>
      <c r="Q50" s="35" t="e">
        <f t="shared" ref="Q50:AB50" si="133">IF(AND($F36&lt;$F38,$F36&gt;=$E38),(30-MOD($F36,30))/30*$F35%*P33,0)+IF(AND($F36+30&lt;$F38,$F36+30&gt;=$E38),(MOD($F36,30))/30*$F35%*P33,0)</f>
        <v>#REF!</v>
      </c>
      <c r="R50" s="35" t="e">
        <f t="shared" si="133"/>
        <v>#REF!</v>
      </c>
      <c r="S50" s="35" t="e">
        <f t="shared" si="133"/>
        <v>#REF!</v>
      </c>
      <c r="T50" s="35" t="e">
        <f t="shared" si="133"/>
        <v>#REF!</v>
      </c>
      <c r="U50" s="35" t="e">
        <f t="shared" si="133"/>
        <v>#REF!</v>
      </c>
      <c r="V50" s="35" t="e">
        <f t="shared" si="133"/>
        <v>#REF!</v>
      </c>
      <c r="W50" s="35" t="e">
        <f t="shared" si="133"/>
        <v>#REF!</v>
      </c>
      <c r="X50" s="35" t="e">
        <f t="shared" si="133"/>
        <v>#REF!</v>
      </c>
      <c r="Y50" s="35" t="e">
        <f t="shared" si="133"/>
        <v>#REF!</v>
      </c>
      <c r="Z50" s="35" t="e">
        <f t="shared" si="133"/>
        <v>#REF!</v>
      </c>
      <c r="AA50" s="35" t="e">
        <f t="shared" si="133"/>
        <v>#REF!</v>
      </c>
      <c r="AB50" s="35" t="e">
        <f t="shared" si="133"/>
        <v>#REF!</v>
      </c>
      <c r="AE50" s="35" t="e">
        <f>IF(AND($F36&lt;$F38,$F36&gt;=$E38),(30-MOD($F36,30))/30*$F35%*AB33,0)+IF(AND($F36+30&lt;$F38,$F36+30&gt;=$E38),(MOD($F36,30))/30*$F35%*AB33,0)</f>
        <v>#REF!</v>
      </c>
      <c r="AG50" s="35" t="e">
        <f>AE33-AE51</f>
        <v>#REF!</v>
      </c>
      <c r="AI50" s="35" t="e">
        <f>AG33-AG51</f>
        <v>#REF!</v>
      </c>
    </row>
    <row r="51" spans="3:35" x14ac:dyDescent="0.2">
      <c r="C51" s="31" t="s">
        <v>179</v>
      </c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 t="e">
        <f>IF(AND($E36&lt;$E38,$E36&gt;=$D38),(30-MOD($E36,30))/30*$E35%*P33,0)+IF(AND($E36+30&lt;$E38,$E36+30&gt;=$D38),(MOD($E36,30))/30*$E35%*P33,0)</f>
        <v>#REF!</v>
      </c>
      <c r="Q51" s="35" t="e">
        <f t="shared" ref="Q51:AB51" si="134">IF(AND($E36&lt;$E38,$E36&gt;=$D38),(30-MOD($E36,30))/30*$E35%*Q33,0)+IF(AND($E36+30&lt;$E38,$E36+30&gt;=$D38),(MOD($E36,30))/30*$E35%*Q33,0)</f>
        <v>#REF!</v>
      </c>
      <c r="R51" s="35" t="e">
        <f t="shared" si="134"/>
        <v>#REF!</v>
      </c>
      <c r="S51" s="35" t="e">
        <f t="shared" si="134"/>
        <v>#REF!</v>
      </c>
      <c r="T51" s="35" t="e">
        <f t="shared" si="134"/>
        <v>#REF!</v>
      </c>
      <c r="U51" s="35" t="e">
        <f t="shared" si="134"/>
        <v>#REF!</v>
      </c>
      <c r="V51" s="35" t="e">
        <f t="shared" si="134"/>
        <v>#REF!</v>
      </c>
      <c r="W51" s="35" t="e">
        <f t="shared" si="134"/>
        <v>#REF!</v>
      </c>
      <c r="X51" s="35" t="e">
        <f t="shared" si="134"/>
        <v>#REF!</v>
      </c>
      <c r="Y51" s="35" t="e">
        <f t="shared" si="134"/>
        <v>#REF!</v>
      </c>
      <c r="Z51" s="35" t="e">
        <f t="shared" si="134"/>
        <v>#REF!</v>
      </c>
      <c r="AA51" s="35" t="e">
        <f t="shared" si="134"/>
        <v>#REF!</v>
      </c>
      <c r="AB51" s="35" t="e">
        <f t="shared" si="134"/>
        <v>#REF!</v>
      </c>
      <c r="AE51" s="35" t="e">
        <f>IF(AND($E36&lt;$P38,$E36&gt;=$D38),(360-MOD($E36,360))/360*$E35%*AE33,0)+IF(AND($E36+360&lt;$P38,$E36+360&gt;=$D38),(MOD($E36,360))/360*$E35%*AE33,0)</f>
        <v>#REF!</v>
      </c>
      <c r="AG51" s="35" t="e">
        <f>IF(AND($E36&lt;$P38,$E36&gt;=$D38),(360-MOD($E36,360))/360*$E35%*AG33,0)+IF(AND($E36+360&lt;$P38,$E36+360&gt;=$D38),(MOD($E36,360))/360*$E35%*AG33,0)</f>
        <v>#REF!</v>
      </c>
      <c r="AI51" s="35" t="e">
        <f>IF(AND($E36&lt;$P38,$E36&gt;=$D38),(360-MOD($E36,360))/360*$E35%*AI33,0)+IF(AND($E36+360&lt;$P38,$E36+360&gt;=$D38),(MOD($E36,360))/360*$E35%*AI33,0)</f>
        <v>#REF!</v>
      </c>
    </row>
    <row r="53" spans="3:35" x14ac:dyDescent="0.2">
      <c r="C53" s="31" t="s">
        <v>166</v>
      </c>
      <c r="E53" s="28" t="e">
        <f t="shared" ref="E53:AB53" si="135">SUM(E40:E51)</f>
        <v>#REF!</v>
      </c>
      <c r="F53" s="28" t="e">
        <f t="shared" si="135"/>
        <v>#REF!</v>
      </c>
      <c r="G53" s="28" t="e">
        <f t="shared" si="135"/>
        <v>#REF!</v>
      </c>
      <c r="H53" s="28" t="e">
        <f t="shared" si="135"/>
        <v>#REF!</v>
      </c>
      <c r="I53" s="28" t="e">
        <f t="shared" si="135"/>
        <v>#REF!</v>
      </c>
      <c r="J53" s="28" t="e">
        <f t="shared" si="135"/>
        <v>#REF!</v>
      </c>
      <c r="K53" s="28" t="e">
        <f t="shared" si="135"/>
        <v>#REF!</v>
      </c>
      <c r="L53" s="28" t="e">
        <f t="shared" si="135"/>
        <v>#REF!</v>
      </c>
      <c r="M53" s="28" t="e">
        <f t="shared" si="135"/>
        <v>#REF!</v>
      </c>
      <c r="N53" s="28" t="e">
        <f t="shared" si="135"/>
        <v>#REF!</v>
      </c>
      <c r="O53" s="28" t="e">
        <f t="shared" si="135"/>
        <v>#REF!</v>
      </c>
      <c r="P53" s="28" t="e">
        <f t="shared" si="135"/>
        <v>#REF!</v>
      </c>
      <c r="Q53" s="28" t="e">
        <f t="shared" si="135"/>
        <v>#REF!</v>
      </c>
      <c r="R53" s="28" t="e">
        <f t="shared" si="135"/>
        <v>#REF!</v>
      </c>
      <c r="S53" s="28" t="e">
        <f t="shared" si="135"/>
        <v>#REF!</v>
      </c>
      <c r="T53" s="28" t="e">
        <f t="shared" si="135"/>
        <v>#REF!</v>
      </c>
      <c r="U53" s="28" t="e">
        <f t="shared" si="135"/>
        <v>#REF!</v>
      </c>
      <c r="V53" s="28" t="e">
        <f t="shared" si="135"/>
        <v>#REF!</v>
      </c>
      <c r="W53" s="28" t="e">
        <f t="shared" si="135"/>
        <v>#REF!</v>
      </c>
      <c r="X53" s="28" t="e">
        <f t="shared" si="135"/>
        <v>#REF!</v>
      </c>
      <c r="Y53" s="28" t="e">
        <f t="shared" si="135"/>
        <v>#REF!</v>
      </c>
      <c r="Z53" s="28" t="e">
        <f t="shared" si="135"/>
        <v>#REF!</v>
      </c>
      <c r="AA53" s="28" t="e">
        <f t="shared" si="135"/>
        <v>#REF!</v>
      </c>
      <c r="AB53" s="28" t="e">
        <f t="shared" si="135"/>
        <v>#REF!</v>
      </c>
      <c r="AE53" s="28" t="e">
        <f>SUM(AE40:AE51)</f>
        <v>#REF!</v>
      </c>
      <c r="AG53" s="28" t="e">
        <f>SUM(AG40:AG51)</f>
        <v>#REF!</v>
      </c>
      <c r="AI53" s="28" t="e">
        <f>SUM(AI40:AI51)</f>
        <v>#REF!</v>
      </c>
    </row>
    <row r="56" spans="3:35" x14ac:dyDescent="0.2">
      <c r="C56" s="31" t="s">
        <v>181</v>
      </c>
      <c r="E56" s="35" t="e">
        <f>'GuV - Gesamtübersicht'!G20*('GuV - Gesamtübersicht'!$E$20)%+'GuV - Gesamtübersicht'!G58*('GuV - Gesamtübersicht'!$E$58)%+'GuV - Gesamtübersicht'!G59*('GuV - Gesamtübersicht'!$E$59)%+'GuV - Gesamtübersicht'!G60*('GuV - Gesamtübersicht'!$E$60)%+'GuV - Gesamtübersicht'!G61*('GuV - Gesamtübersicht'!$E$61)%+'GuV - Gesamtübersicht'!G62*('GuV - Gesamtübersicht'!$E$62)%+'GuV - Gesamtübersicht'!G63*('GuV - Gesamtübersicht'!$E$63)%+'GuV - Gesamtübersicht'!G65*('GuV - Gesamtübersicht'!$E$65)%+'GuV - Gesamtübersicht'!G85*('GuV - Gesamtübersicht'!$E$85)%+Invest!E14*(#REF!)%+Invest!E15*(#REF!)%+#REF!*(#REF!)%</f>
        <v>#REF!</v>
      </c>
      <c r="F56" s="35" t="e">
        <f>'GuV - Gesamtübersicht'!H20*('GuV - Gesamtübersicht'!$E$20)%+'GuV - Gesamtübersicht'!H58*('GuV - Gesamtübersicht'!$E$58)%+'GuV - Gesamtübersicht'!H59*('GuV - Gesamtübersicht'!$E$59)%+'GuV - Gesamtübersicht'!H60*('GuV - Gesamtübersicht'!$E$60)%+'GuV - Gesamtübersicht'!H61*('GuV - Gesamtübersicht'!$E$61)%+'GuV - Gesamtübersicht'!H62*('GuV - Gesamtübersicht'!$E$62)%+'GuV - Gesamtübersicht'!H63*('GuV - Gesamtübersicht'!$E$63)%+'GuV - Gesamtübersicht'!H65*('GuV - Gesamtübersicht'!$E$65)%+'GuV - Gesamtübersicht'!H85*('GuV - Gesamtübersicht'!$E$85)%+Invest!F14*(#REF!)%+Invest!F15*(#REF!)%+#REF!*(#REF!)%</f>
        <v>#REF!</v>
      </c>
      <c r="G56" s="35" t="e">
        <f>'GuV - Gesamtübersicht'!I20*('GuV - Gesamtübersicht'!$E$20)%+'GuV - Gesamtübersicht'!I58*('GuV - Gesamtübersicht'!$E$58)%+'GuV - Gesamtübersicht'!I59*('GuV - Gesamtübersicht'!$E$59)%+'GuV - Gesamtübersicht'!I60*('GuV - Gesamtübersicht'!$E$60)%+'GuV - Gesamtübersicht'!I61*('GuV - Gesamtübersicht'!$E$61)%+'GuV - Gesamtübersicht'!I62*('GuV - Gesamtübersicht'!$E$62)%+'GuV - Gesamtübersicht'!I63*('GuV - Gesamtübersicht'!$E$63)%+'GuV - Gesamtübersicht'!I65*('GuV - Gesamtübersicht'!$E$65)%+'GuV - Gesamtübersicht'!I85*('GuV - Gesamtübersicht'!$E$85)%+Invest!G14*(#REF!)%+Invest!G15*(#REF!)%+#REF!*(#REF!)%</f>
        <v>#REF!</v>
      </c>
      <c r="H56" s="35" t="e">
        <f>'GuV - Gesamtübersicht'!J20*('GuV - Gesamtübersicht'!$E$20)%+'GuV - Gesamtübersicht'!J58*('GuV - Gesamtübersicht'!$E$58)%+'GuV - Gesamtübersicht'!J59*('GuV - Gesamtübersicht'!$E$59)%+'GuV - Gesamtübersicht'!J60*('GuV - Gesamtübersicht'!$E$60)%+'GuV - Gesamtübersicht'!J61*('GuV - Gesamtübersicht'!$E$61)%+'GuV - Gesamtübersicht'!J62*('GuV - Gesamtübersicht'!$E$62)%+'GuV - Gesamtübersicht'!J63*('GuV - Gesamtübersicht'!$E$63)%+'GuV - Gesamtübersicht'!J65*('GuV - Gesamtübersicht'!$E$65)%+'GuV - Gesamtübersicht'!J85*('GuV - Gesamtübersicht'!$E$85)%+Invest!H14*(#REF!)%+Invest!H15*(#REF!)%+#REF!*(#REF!)%</f>
        <v>#REF!</v>
      </c>
      <c r="I56" s="35" t="e">
        <f>'GuV - Gesamtübersicht'!K20*('GuV - Gesamtübersicht'!$E$20)%+'GuV - Gesamtübersicht'!K58*('GuV - Gesamtübersicht'!$E$58)%+'GuV - Gesamtübersicht'!K59*('GuV - Gesamtübersicht'!$E$59)%+'GuV - Gesamtübersicht'!K60*('GuV - Gesamtübersicht'!$E$60)%+'GuV - Gesamtübersicht'!K61*('GuV - Gesamtübersicht'!$E$61)%+'GuV - Gesamtübersicht'!K62*('GuV - Gesamtübersicht'!$E$62)%+'GuV - Gesamtübersicht'!K63*('GuV - Gesamtübersicht'!$E$63)%+'GuV - Gesamtübersicht'!K65*('GuV - Gesamtübersicht'!$E$65)%+'GuV - Gesamtübersicht'!K85*('GuV - Gesamtübersicht'!$E$85)%+Invest!I14*(#REF!)%+Invest!I15*(#REF!)%+#REF!*(#REF!)%</f>
        <v>#REF!</v>
      </c>
      <c r="J56" s="35" t="e">
        <f>'GuV - Gesamtübersicht'!L20*('GuV - Gesamtübersicht'!$E$20)%+'GuV - Gesamtübersicht'!L58*('GuV - Gesamtübersicht'!$E$58)%+'GuV - Gesamtübersicht'!L59*('GuV - Gesamtübersicht'!$E$59)%+'GuV - Gesamtübersicht'!L60*('GuV - Gesamtübersicht'!$E$60)%+'GuV - Gesamtübersicht'!L61*('GuV - Gesamtübersicht'!$E$61)%+'GuV - Gesamtübersicht'!L62*('GuV - Gesamtübersicht'!$E$62)%+'GuV - Gesamtübersicht'!L63*('GuV - Gesamtübersicht'!$E$63)%+'GuV - Gesamtübersicht'!L65*('GuV - Gesamtübersicht'!$E$65)%+'GuV - Gesamtübersicht'!L85*('GuV - Gesamtübersicht'!$E$85)%+Invest!J14*(#REF!)%+Invest!J15*(#REF!)%+#REF!*(#REF!)%</f>
        <v>#REF!</v>
      </c>
      <c r="K56" s="35" t="e">
        <f>'GuV - Gesamtübersicht'!M20*('GuV - Gesamtübersicht'!$E$20)%+'GuV - Gesamtübersicht'!M58*('GuV - Gesamtübersicht'!$E$58)%+'GuV - Gesamtübersicht'!M59*('GuV - Gesamtübersicht'!$E$59)%+'GuV - Gesamtübersicht'!M60*('GuV - Gesamtübersicht'!$E$60)%+'GuV - Gesamtübersicht'!M61*('GuV - Gesamtübersicht'!$E$61)%+'GuV - Gesamtübersicht'!M62*('GuV - Gesamtübersicht'!$E$62)%+'GuV - Gesamtübersicht'!M63*('GuV - Gesamtübersicht'!$E$63)%+'GuV - Gesamtübersicht'!M65*('GuV - Gesamtübersicht'!$E$65)%+'GuV - Gesamtübersicht'!M85*('GuV - Gesamtübersicht'!$E$85)%+Invest!K14*(#REF!)%+Invest!K15*(#REF!)%+#REF!*(#REF!)%</f>
        <v>#REF!</v>
      </c>
      <c r="L56" s="35" t="e">
        <f>'GuV - Gesamtübersicht'!N20*('GuV - Gesamtübersicht'!$E$20)%+'GuV - Gesamtübersicht'!N58*('GuV - Gesamtübersicht'!$E$58)%+'GuV - Gesamtübersicht'!N59*('GuV - Gesamtübersicht'!$E$59)%+'GuV - Gesamtübersicht'!N60*('GuV - Gesamtübersicht'!$E$60)%+'GuV - Gesamtübersicht'!N61*('GuV - Gesamtübersicht'!$E$61)%+'GuV - Gesamtübersicht'!N62*('GuV - Gesamtübersicht'!$E$62)%+'GuV - Gesamtübersicht'!N63*('GuV - Gesamtübersicht'!$E$63)%+'GuV - Gesamtübersicht'!N65*('GuV - Gesamtübersicht'!$E$65)%+'GuV - Gesamtübersicht'!N85*('GuV - Gesamtübersicht'!$E$85)%+Invest!L14*(#REF!)%+Invest!L15*(#REF!)%+#REF!*(#REF!)%</f>
        <v>#REF!</v>
      </c>
      <c r="M56" s="35" t="e">
        <f>'GuV - Gesamtübersicht'!O20*('GuV - Gesamtübersicht'!$E$20)%+'GuV - Gesamtübersicht'!O58*('GuV - Gesamtübersicht'!$E$58)%+'GuV - Gesamtübersicht'!O59*('GuV - Gesamtübersicht'!$E$59)%+'GuV - Gesamtübersicht'!O60*('GuV - Gesamtübersicht'!$E$60)%+'GuV - Gesamtübersicht'!O61*('GuV - Gesamtübersicht'!$E$61)%+'GuV - Gesamtübersicht'!O62*('GuV - Gesamtübersicht'!$E$62)%+'GuV - Gesamtübersicht'!O63*('GuV - Gesamtübersicht'!$E$63)%+'GuV - Gesamtübersicht'!O65*('GuV - Gesamtübersicht'!$E$65)%+'GuV - Gesamtübersicht'!O85*('GuV - Gesamtübersicht'!$E$85)%+Invest!M14*(#REF!)%+Invest!M15*(#REF!)%+#REF!*(#REF!)%</f>
        <v>#REF!</v>
      </c>
      <c r="N56" s="35" t="e">
        <f>'GuV - Gesamtübersicht'!P20*('GuV - Gesamtübersicht'!$E$20)%+'GuV - Gesamtübersicht'!P58*('GuV - Gesamtübersicht'!$E$58)%+'GuV - Gesamtübersicht'!P59*('GuV - Gesamtübersicht'!$E$59)%+'GuV - Gesamtübersicht'!P60*('GuV - Gesamtübersicht'!$E$60)%+'GuV - Gesamtübersicht'!P61*('GuV - Gesamtübersicht'!$E$61)%+'GuV - Gesamtübersicht'!P62*('GuV - Gesamtübersicht'!$E$62)%+'GuV - Gesamtübersicht'!P63*('GuV - Gesamtübersicht'!$E$63)%+'GuV - Gesamtübersicht'!P65*('GuV - Gesamtübersicht'!$E$65)%+'GuV - Gesamtübersicht'!P85*('GuV - Gesamtübersicht'!$E$85)%+Invest!N14*(#REF!)%+Invest!N15*(#REF!)%+#REF!*(#REF!)%</f>
        <v>#REF!</v>
      </c>
      <c r="O56" s="35" t="e">
        <f>'GuV - Gesamtübersicht'!Q20*('GuV - Gesamtübersicht'!$E$20)%+'GuV - Gesamtübersicht'!Q58*('GuV - Gesamtübersicht'!$E$58)%+'GuV - Gesamtübersicht'!Q59*('GuV - Gesamtübersicht'!$E$59)%+'GuV - Gesamtübersicht'!Q60*('GuV - Gesamtübersicht'!$E$60)%+'GuV - Gesamtübersicht'!Q61*('GuV - Gesamtübersicht'!$E$61)%+'GuV - Gesamtübersicht'!Q62*('GuV - Gesamtübersicht'!$E$62)%+'GuV - Gesamtübersicht'!Q63*('GuV - Gesamtübersicht'!$E$63)%+'GuV - Gesamtübersicht'!Q65*('GuV - Gesamtübersicht'!$E$65)%+'GuV - Gesamtübersicht'!Q85*('GuV - Gesamtübersicht'!$E$85)%+Invest!O14*(#REF!)%+Invest!O15*(#REF!)%+#REF!*(#REF!)%</f>
        <v>#REF!</v>
      </c>
      <c r="P56" s="35" t="e">
        <f>'GuV - Gesamtübersicht'!R20*('GuV - Gesamtübersicht'!$E$20)%+'GuV - Gesamtübersicht'!R58*('GuV - Gesamtübersicht'!$E$58)%+'GuV - Gesamtübersicht'!R59*('GuV - Gesamtübersicht'!$E$59)%+'GuV - Gesamtübersicht'!R60*('GuV - Gesamtübersicht'!$E$60)%+'GuV - Gesamtübersicht'!R61*('GuV - Gesamtübersicht'!$E$61)%+'GuV - Gesamtübersicht'!R62*('GuV - Gesamtübersicht'!$E$62)%+'GuV - Gesamtübersicht'!R63*('GuV - Gesamtübersicht'!$E$63)%+'GuV - Gesamtübersicht'!R65*('GuV - Gesamtübersicht'!$E$65)%+'GuV - Gesamtübersicht'!R85*('GuV - Gesamtübersicht'!$E$85)%+Invest!P14*(#REF!)%+Invest!P15*(#REF!)%+#REF!*(#REF!)%</f>
        <v>#REF!</v>
      </c>
      <c r="Q56" s="35" t="e">
        <f>'GuV - Gesamtübersicht'!U20*('GuV - Gesamtübersicht'!$E$20)%+'GuV - Gesamtübersicht'!U58*('GuV - Gesamtübersicht'!$E$58)%+'GuV - Gesamtübersicht'!U59*('GuV - Gesamtübersicht'!$E$59)%+'GuV - Gesamtübersicht'!U60*('GuV - Gesamtübersicht'!$E$60)%+'GuV - Gesamtübersicht'!U61*('GuV - Gesamtübersicht'!$E$61)%+'GuV - Gesamtübersicht'!U62*('GuV - Gesamtübersicht'!$E$62)%+'GuV - Gesamtübersicht'!U63*('GuV - Gesamtübersicht'!$E$63)%+'GuV - Gesamtübersicht'!U65*('GuV - Gesamtübersicht'!$E$65)%+'GuV - Gesamtübersicht'!U85*('GuV - Gesamtübersicht'!$E$85)%+Invest!S14*(#REF!)%+Invest!S15*(#REF!)%+#REF!*(#REF!)%</f>
        <v>#REF!</v>
      </c>
      <c r="R56" s="35" t="e">
        <f>'GuV - Gesamtübersicht'!V20*('GuV - Gesamtübersicht'!$E$20)%+'GuV - Gesamtübersicht'!V58*('GuV - Gesamtübersicht'!$E$58)%+'GuV - Gesamtübersicht'!V59*('GuV - Gesamtübersicht'!$E$59)%+'GuV - Gesamtübersicht'!V60*('GuV - Gesamtübersicht'!$E$60)%+'GuV - Gesamtübersicht'!V61*('GuV - Gesamtübersicht'!$E$61)%+'GuV - Gesamtübersicht'!V62*('GuV - Gesamtübersicht'!$E$62)%+'GuV - Gesamtübersicht'!V63*('GuV - Gesamtübersicht'!$E$63)%+'GuV - Gesamtübersicht'!V65*('GuV - Gesamtübersicht'!$E$65)%+'GuV - Gesamtübersicht'!V85*('GuV - Gesamtübersicht'!$E$85)%+Invest!T14*(#REF!)%+Invest!T15*(#REF!)%+#REF!*(#REF!)%</f>
        <v>#REF!</v>
      </c>
      <c r="S56" s="35" t="e">
        <f>'GuV - Gesamtübersicht'!W20*('GuV - Gesamtübersicht'!$E$20)%+'GuV - Gesamtübersicht'!W58*('GuV - Gesamtübersicht'!$E$58)%+'GuV - Gesamtübersicht'!W59*('GuV - Gesamtübersicht'!$E$59)%+'GuV - Gesamtübersicht'!W60*('GuV - Gesamtübersicht'!$E$60)%+'GuV - Gesamtübersicht'!W61*('GuV - Gesamtübersicht'!$E$61)%+'GuV - Gesamtübersicht'!W62*('GuV - Gesamtübersicht'!$E$62)%+'GuV - Gesamtübersicht'!W63*('GuV - Gesamtübersicht'!$E$63)%+'GuV - Gesamtübersicht'!W65*('GuV - Gesamtübersicht'!$E$65)%+'GuV - Gesamtübersicht'!W85*('GuV - Gesamtübersicht'!$E$85)%+Invest!U14*(#REF!)%+Invest!U15*(#REF!)%+#REF!*(#REF!)%</f>
        <v>#REF!</v>
      </c>
      <c r="T56" s="35" t="e">
        <f>'GuV - Gesamtübersicht'!X20*('GuV - Gesamtübersicht'!$E$20)%+'GuV - Gesamtübersicht'!X58*('GuV - Gesamtübersicht'!$E$58)%+'GuV - Gesamtübersicht'!X59*('GuV - Gesamtübersicht'!$E$59)%+'GuV - Gesamtübersicht'!X60*('GuV - Gesamtübersicht'!$E$60)%+'GuV - Gesamtübersicht'!X61*('GuV - Gesamtübersicht'!$E$61)%+'GuV - Gesamtübersicht'!X62*('GuV - Gesamtübersicht'!$E$62)%+'GuV - Gesamtübersicht'!X63*('GuV - Gesamtübersicht'!$E$63)%+'GuV - Gesamtübersicht'!X65*('GuV - Gesamtübersicht'!$E$65)%+'GuV - Gesamtübersicht'!X85*('GuV - Gesamtübersicht'!$E$85)%+Invest!V14*(#REF!)%+Invest!V15*(#REF!)%+#REF!*(#REF!)%</f>
        <v>#REF!</v>
      </c>
      <c r="U56" s="35" t="e">
        <f>'GuV - Gesamtübersicht'!Y20*('GuV - Gesamtübersicht'!$E$20)%+'GuV - Gesamtübersicht'!Y58*('GuV - Gesamtübersicht'!$E$58)%+'GuV - Gesamtübersicht'!Y59*('GuV - Gesamtübersicht'!$E$59)%+'GuV - Gesamtübersicht'!Y60*('GuV - Gesamtübersicht'!$E$60)%+'GuV - Gesamtübersicht'!Y61*('GuV - Gesamtübersicht'!$E$61)%+'GuV - Gesamtübersicht'!Y62*('GuV - Gesamtübersicht'!$E$62)%+'GuV - Gesamtübersicht'!Y63*('GuV - Gesamtübersicht'!$E$63)%+'GuV - Gesamtübersicht'!Y65*('GuV - Gesamtübersicht'!$E$65)%+'GuV - Gesamtübersicht'!Y85*('GuV - Gesamtübersicht'!$E$85)%+Invest!W14*(#REF!)%+Invest!W15*(#REF!)%+#REF!*(#REF!)%</f>
        <v>#REF!</v>
      </c>
      <c r="V56" s="35" t="e">
        <f>'GuV - Gesamtübersicht'!Z20*('GuV - Gesamtübersicht'!$E$20)%+'GuV - Gesamtübersicht'!Z58*('GuV - Gesamtübersicht'!$E$58)%+'GuV - Gesamtübersicht'!Z59*('GuV - Gesamtübersicht'!$E$59)%+'GuV - Gesamtübersicht'!Z60*('GuV - Gesamtübersicht'!$E$60)%+'GuV - Gesamtübersicht'!Z61*('GuV - Gesamtübersicht'!$E$61)%+'GuV - Gesamtübersicht'!Z62*('GuV - Gesamtübersicht'!$E$62)%+'GuV - Gesamtübersicht'!Z63*('GuV - Gesamtübersicht'!$E$63)%+'GuV - Gesamtübersicht'!Z65*('GuV - Gesamtübersicht'!$E$65)%+'GuV - Gesamtübersicht'!Z85*('GuV - Gesamtübersicht'!$E$85)%+Invest!X14*(#REF!)%+Invest!X15*(#REF!)%+#REF!*(#REF!)%</f>
        <v>#REF!</v>
      </c>
      <c r="W56" s="35" t="e">
        <f>'GuV - Gesamtübersicht'!AA20*('GuV - Gesamtübersicht'!$E$20)%+'GuV - Gesamtübersicht'!AA58*('GuV - Gesamtübersicht'!$E$58)%+'GuV - Gesamtübersicht'!AA59*('GuV - Gesamtübersicht'!$E$59)%+'GuV - Gesamtübersicht'!AA60*('GuV - Gesamtübersicht'!$E$60)%+'GuV - Gesamtübersicht'!AA61*('GuV - Gesamtübersicht'!$E$61)%+'GuV - Gesamtübersicht'!AA62*('GuV - Gesamtübersicht'!$E$62)%+'GuV - Gesamtübersicht'!AA63*('GuV - Gesamtübersicht'!$E$63)%+'GuV - Gesamtübersicht'!AA65*('GuV - Gesamtübersicht'!$E$65)%+'GuV - Gesamtübersicht'!AA85*('GuV - Gesamtübersicht'!$E$85)%+Invest!Y14*(#REF!)%+Invest!Y15*(#REF!)%+#REF!*(#REF!)%</f>
        <v>#REF!</v>
      </c>
      <c r="X56" s="35" t="e">
        <f>'GuV - Gesamtübersicht'!AB20*('GuV - Gesamtübersicht'!$E$20)%+'GuV - Gesamtübersicht'!AB58*('GuV - Gesamtübersicht'!$E$58)%+'GuV - Gesamtübersicht'!AB59*('GuV - Gesamtübersicht'!$E$59)%+'GuV - Gesamtübersicht'!AB60*('GuV - Gesamtübersicht'!$E$60)%+'GuV - Gesamtübersicht'!AB61*('GuV - Gesamtübersicht'!$E$61)%+'GuV - Gesamtübersicht'!AB62*('GuV - Gesamtübersicht'!$E$62)%+'GuV - Gesamtübersicht'!AB63*('GuV - Gesamtübersicht'!$E$63)%+'GuV - Gesamtübersicht'!AB65*('GuV - Gesamtübersicht'!$E$65)%+'GuV - Gesamtübersicht'!AB85*('GuV - Gesamtübersicht'!$E$85)%+Invest!Z14*(#REF!)%+Invest!Z15*(#REF!)%+#REF!*(#REF!)%</f>
        <v>#REF!</v>
      </c>
      <c r="Y56" s="35" t="e">
        <f>'GuV - Gesamtübersicht'!AC20*('GuV - Gesamtübersicht'!$E$20)%+'GuV - Gesamtübersicht'!AC58*('GuV - Gesamtübersicht'!$E$58)%+'GuV - Gesamtübersicht'!AC59*('GuV - Gesamtübersicht'!$E$59)%+'GuV - Gesamtübersicht'!AC60*('GuV - Gesamtübersicht'!$E$60)%+'GuV - Gesamtübersicht'!AC61*('GuV - Gesamtübersicht'!$E$61)%+'GuV - Gesamtübersicht'!AC62*('GuV - Gesamtübersicht'!$E$62)%+'GuV - Gesamtübersicht'!AC63*('GuV - Gesamtübersicht'!$E$63)%+'GuV - Gesamtübersicht'!AC65*('GuV - Gesamtübersicht'!$E$65)%+'GuV - Gesamtübersicht'!AC85*('GuV - Gesamtübersicht'!$E$85)%+Invest!AA14*(#REF!)%+Invest!AA15*(#REF!)%+#REF!*(#REF!)%</f>
        <v>#REF!</v>
      </c>
      <c r="Z56" s="35" t="e">
        <f>'GuV - Gesamtübersicht'!AD20*('GuV - Gesamtübersicht'!$E$20)%+'GuV - Gesamtübersicht'!AD58*('GuV - Gesamtübersicht'!$E$58)%+'GuV - Gesamtübersicht'!AD59*('GuV - Gesamtübersicht'!$E$59)%+'GuV - Gesamtübersicht'!AD60*('GuV - Gesamtübersicht'!$E$60)%+'GuV - Gesamtübersicht'!AD61*('GuV - Gesamtübersicht'!$E$61)%+'GuV - Gesamtübersicht'!AD62*('GuV - Gesamtübersicht'!$E$62)%+'GuV - Gesamtübersicht'!AD63*('GuV - Gesamtübersicht'!$E$63)%+'GuV - Gesamtübersicht'!AD65*('GuV - Gesamtübersicht'!$E$65)%+'GuV - Gesamtübersicht'!AD85*('GuV - Gesamtübersicht'!$E$85)%+Invest!AB14*(#REF!)%+Invest!AB15*(#REF!)%+#REF!*(#REF!)%</f>
        <v>#REF!</v>
      </c>
      <c r="AA56" s="35" t="e">
        <f>'GuV - Gesamtübersicht'!AE20*('GuV - Gesamtübersicht'!$E$20)%+'GuV - Gesamtübersicht'!AE58*('GuV - Gesamtübersicht'!$E$58)%+'GuV - Gesamtübersicht'!AE59*('GuV - Gesamtübersicht'!$E$59)%+'GuV - Gesamtübersicht'!AE60*('GuV - Gesamtübersicht'!$E$60)%+'GuV - Gesamtübersicht'!AE61*('GuV - Gesamtübersicht'!$E$61)%+'GuV - Gesamtübersicht'!AE62*('GuV - Gesamtübersicht'!$E$62)%+'GuV - Gesamtübersicht'!AE63*('GuV - Gesamtübersicht'!$E$63)%+'GuV - Gesamtübersicht'!AE65*('GuV - Gesamtübersicht'!$E$65)%+'GuV - Gesamtübersicht'!AE85*('GuV - Gesamtübersicht'!$E$85)%+Invest!AC14*(#REF!)%+Invest!AC15*(#REF!)%+#REF!*(#REF!)%</f>
        <v>#REF!</v>
      </c>
      <c r="AB56" s="35" t="e">
        <f>'GuV - Gesamtübersicht'!AF20*('GuV - Gesamtübersicht'!$E$20)%+'GuV - Gesamtübersicht'!AF58*('GuV - Gesamtübersicht'!$E$58)%+'GuV - Gesamtübersicht'!AF59*('GuV - Gesamtübersicht'!$E$59)%+'GuV - Gesamtübersicht'!AF60*('GuV - Gesamtübersicht'!$E$60)%+'GuV - Gesamtübersicht'!AF61*('GuV - Gesamtübersicht'!$E$61)%+'GuV - Gesamtübersicht'!AF62*('GuV - Gesamtübersicht'!$E$62)%+'GuV - Gesamtübersicht'!AF63*('GuV - Gesamtübersicht'!$E$63)%+'GuV - Gesamtübersicht'!AF65*('GuV - Gesamtübersicht'!$E$65)%+'GuV - Gesamtübersicht'!AF85*('GuV - Gesamtübersicht'!$E$85)%+Invest!AD14*(#REF!)%+Invest!AD15*(#REF!)%+#REF!*(#REF!)%</f>
        <v>#REF!</v>
      </c>
      <c r="AE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G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  <c r="AI56" s="35" t="e">
        <f>'GuV - Gesamtübersicht'!#REF!*('GuV - Gesamtübersicht'!$E$20)%+'GuV - Gesamtübersicht'!#REF!*('GuV - Gesamtübersicht'!$E$58)%+'GuV - Gesamtübersicht'!#REF!*('GuV - Gesamtübersicht'!$E$59)%+'GuV - Gesamtübersicht'!#REF!*('GuV - Gesamtübersicht'!$E$60)%+'GuV - Gesamtübersicht'!#REF!*('GuV - Gesamtübersicht'!$E$61)%+'GuV - Gesamtübersicht'!#REF!*('GuV - Gesamtübersicht'!$E$62)%+'GuV - Gesamtübersicht'!#REF!*('GuV - Gesamtübersicht'!$E$63)%+'GuV - Gesamtübersicht'!#REF!*('GuV - Gesamtübersicht'!$E$65)%+'GuV - Gesamtübersicht'!#REF!*('GuV - Gesamtübersicht'!$E$85)%+Invest!#REF!*(#REF!)%+Invest!#REF!*(#REF!)%+#REF!*(#REF!)%</f>
        <v>#REF!</v>
      </c>
    </row>
    <row r="57" spans="3:35" x14ac:dyDescent="0.2">
      <c r="C57" s="31" t="s">
        <v>182</v>
      </c>
      <c r="E57" s="35">
        <f>'GuV - Gesamtübersicht'!G10*('GuV - Gesamtübersicht'!$E$10)%+'GuV - Gesamtübersicht'!G25*('GuV - Gesamtübersicht'!$E$25)%+'GuV - Gesamtübersicht'!G26*('GuV - Gesamtübersicht'!$E$26)%+'GuV - Gesamtübersicht'!G27*('GuV - Gesamtübersicht'!$E$27)%+'GuV - Gesamtübersicht'!G28*('GuV - Gesamtübersicht'!$E$28)%+'GuV - Gesamtübersicht'!G29*('GuV - Gesamtübersicht'!$E$29)%+'GuV - Gesamtübersicht'!G30*('GuV - Gesamtübersicht'!$E$30)%+'GuV - Gesamtübersicht'!G83*('GuV - Gesamtübersicht'!$E$83)%</f>
        <v>0</v>
      </c>
      <c r="F57" s="35">
        <f>'GuV - Gesamtübersicht'!H10*('GuV - Gesamtübersicht'!$E$10)%+'GuV - Gesamtübersicht'!H25*('GuV - Gesamtübersicht'!$E$25)%+'GuV - Gesamtübersicht'!H26*('GuV - Gesamtübersicht'!$E$26)%+'GuV - Gesamtübersicht'!H27*('GuV - Gesamtübersicht'!$E$27)%+'GuV - Gesamtübersicht'!H28*('GuV - Gesamtübersicht'!$E$28)%+'GuV - Gesamtübersicht'!H29*('GuV - Gesamtübersicht'!$E$29)%+'GuV - Gesamtübersicht'!H30*('GuV - Gesamtübersicht'!$E$30)%+'GuV - Gesamtübersicht'!H83*('GuV - Gesamtübersicht'!$E$83)%</f>
        <v>0</v>
      </c>
      <c r="G57" s="35">
        <f>'GuV - Gesamtübersicht'!I10*('GuV - Gesamtübersicht'!$E$10)%+'GuV - Gesamtübersicht'!I25*('GuV - Gesamtübersicht'!$E$25)%+'GuV - Gesamtübersicht'!I26*('GuV - Gesamtübersicht'!$E$26)%+'GuV - Gesamtübersicht'!I27*('GuV - Gesamtübersicht'!$E$27)%+'GuV - Gesamtübersicht'!I28*('GuV - Gesamtübersicht'!$E$28)%+'GuV - Gesamtübersicht'!I29*('GuV - Gesamtübersicht'!$E$29)%+'GuV - Gesamtübersicht'!I30*('GuV - Gesamtübersicht'!$E$30)%+'GuV - Gesamtübersicht'!I83*('GuV - Gesamtübersicht'!$E$83)%</f>
        <v>0</v>
      </c>
      <c r="H57" s="35">
        <f>'GuV - Gesamtübersicht'!J10*('GuV - Gesamtübersicht'!$E$10)%+'GuV - Gesamtübersicht'!J25*('GuV - Gesamtübersicht'!$E$25)%+'GuV - Gesamtübersicht'!J26*('GuV - Gesamtübersicht'!$E$26)%+'GuV - Gesamtübersicht'!J27*('GuV - Gesamtübersicht'!$E$27)%+'GuV - Gesamtübersicht'!J28*('GuV - Gesamtübersicht'!$E$28)%+'GuV - Gesamtübersicht'!J29*('GuV - Gesamtübersicht'!$E$29)%+'GuV - Gesamtübersicht'!J30*('GuV - Gesamtübersicht'!$E$30)%+'GuV - Gesamtübersicht'!J83*('GuV - Gesamtübersicht'!$E$83)%</f>
        <v>0</v>
      </c>
      <c r="I57" s="35">
        <f>'GuV - Gesamtübersicht'!K10*('GuV - Gesamtübersicht'!$E$10)%+'GuV - Gesamtübersicht'!K25*('GuV - Gesamtübersicht'!$E$25)%+'GuV - Gesamtübersicht'!K26*('GuV - Gesamtübersicht'!$E$26)%+'GuV - Gesamtübersicht'!K27*('GuV - Gesamtübersicht'!$E$27)%+'GuV - Gesamtübersicht'!K28*('GuV - Gesamtübersicht'!$E$28)%+'GuV - Gesamtübersicht'!K29*('GuV - Gesamtübersicht'!$E$29)%+'GuV - Gesamtübersicht'!K30*('GuV - Gesamtübersicht'!$E$30)%+'GuV - Gesamtübersicht'!K83*('GuV - Gesamtübersicht'!$E$83)%</f>
        <v>0</v>
      </c>
      <c r="J57" s="35">
        <f>'GuV - Gesamtübersicht'!L10*('GuV - Gesamtübersicht'!$E$10)%+'GuV - Gesamtübersicht'!L25*('GuV - Gesamtübersicht'!$E$25)%+'GuV - Gesamtübersicht'!L26*('GuV - Gesamtübersicht'!$E$26)%+'GuV - Gesamtübersicht'!L27*('GuV - Gesamtübersicht'!$E$27)%+'GuV - Gesamtübersicht'!L28*('GuV - Gesamtübersicht'!$E$28)%+'GuV - Gesamtübersicht'!L29*('GuV - Gesamtübersicht'!$E$29)%+'GuV - Gesamtübersicht'!L30*('GuV - Gesamtübersicht'!$E$30)%+'GuV - Gesamtübersicht'!L83*('GuV - Gesamtübersicht'!$E$83)%</f>
        <v>0</v>
      </c>
      <c r="K57" s="35">
        <f>'GuV - Gesamtübersicht'!M10*('GuV - Gesamtübersicht'!$E$10)%+'GuV - Gesamtübersicht'!M25*('GuV - Gesamtübersicht'!$E$25)%+'GuV - Gesamtübersicht'!M26*('GuV - Gesamtübersicht'!$E$26)%+'GuV - Gesamtübersicht'!M27*('GuV - Gesamtübersicht'!$E$27)%+'GuV - Gesamtübersicht'!M28*('GuV - Gesamtübersicht'!$E$28)%+'GuV - Gesamtübersicht'!M29*('GuV - Gesamtübersicht'!$E$29)%+'GuV - Gesamtübersicht'!M30*('GuV - Gesamtübersicht'!$E$30)%+'GuV - Gesamtübersicht'!M83*('GuV - Gesamtübersicht'!$E$83)%</f>
        <v>0</v>
      </c>
      <c r="L57" s="35">
        <f>'GuV - Gesamtübersicht'!N10*('GuV - Gesamtübersicht'!$E$10)%+'GuV - Gesamtübersicht'!N25*('GuV - Gesamtübersicht'!$E$25)%+'GuV - Gesamtübersicht'!N26*('GuV - Gesamtübersicht'!$E$26)%+'GuV - Gesamtübersicht'!N27*('GuV - Gesamtübersicht'!$E$27)%+'GuV - Gesamtübersicht'!N28*('GuV - Gesamtübersicht'!$E$28)%+'GuV - Gesamtübersicht'!N29*('GuV - Gesamtübersicht'!$E$29)%+'GuV - Gesamtübersicht'!N30*('GuV - Gesamtübersicht'!$E$30)%+'GuV - Gesamtübersicht'!N83*('GuV - Gesamtübersicht'!$E$83)%</f>
        <v>0</v>
      </c>
      <c r="M57" s="35">
        <f>'GuV - Gesamtübersicht'!O10*('GuV - Gesamtübersicht'!$E$10)%+'GuV - Gesamtübersicht'!O25*('GuV - Gesamtübersicht'!$E$25)%+'GuV - Gesamtübersicht'!O26*('GuV - Gesamtübersicht'!$E$26)%+'GuV - Gesamtübersicht'!O27*('GuV - Gesamtübersicht'!$E$27)%+'GuV - Gesamtübersicht'!O28*('GuV - Gesamtübersicht'!$E$28)%+'GuV - Gesamtübersicht'!O29*('GuV - Gesamtübersicht'!$E$29)%+'GuV - Gesamtübersicht'!O30*('GuV - Gesamtübersicht'!$E$30)%+'GuV - Gesamtübersicht'!O83*('GuV - Gesamtübersicht'!$E$83)%</f>
        <v>0</v>
      </c>
      <c r="N57" s="35">
        <f>'GuV - Gesamtübersicht'!P10*('GuV - Gesamtübersicht'!$E$10)%+'GuV - Gesamtübersicht'!P25*('GuV - Gesamtübersicht'!$E$25)%+'GuV - Gesamtübersicht'!P26*('GuV - Gesamtübersicht'!$E$26)%+'GuV - Gesamtübersicht'!P27*('GuV - Gesamtübersicht'!$E$27)%+'GuV - Gesamtübersicht'!P28*('GuV - Gesamtübersicht'!$E$28)%+'GuV - Gesamtübersicht'!P29*('GuV - Gesamtübersicht'!$E$29)%+'GuV - Gesamtübersicht'!P30*('GuV - Gesamtübersicht'!$E$30)%+'GuV - Gesamtübersicht'!P83*('GuV - Gesamtübersicht'!$E$83)%</f>
        <v>0</v>
      </c>
      <c r="O57" s="35">
        <f>'GuV - Gesamtübersicht'!Q10*('GuV - Gesamtübersicht'!$E$10)%+'GuV - Gesamtübersicht'!Q25*('GuV - Gesamtübersicht'!$E$25)%+'GuV - Gesamtübersicht'!Q26*('GuV - Gesamtübersicht'!$E$26)%+'GuV - Gesamtübersicht'!Q27*('GuV - Gesamtübersicht'!$E$27)%+'GuV - Gesamtübersicht'!Q28*('GuV - Gesamtübersicht'!$E$28)%+'GuV - Gesamtübersicht'!Q29*('GuV - Gesamtübersicht'!$E$29)%+'GuV - Gesamtübersicht'!Q30*('GuV - Gesamtübersicht'!$E$30)%+'GuV - Gesamtübersicht'!Q83*('GuV - Gesamtübersicht'!$E$83)%</f>
        <v>0</v>
      </c>
      <c r="P57" s="35">
        <f>'GuV - Gesamtübersicht'!R10*('GuV - Gesamtübersicht'!$E$10)%+'GuV - Gesamtübersicht'!R25*('GuV - Gesamtübersicht'!$E$25)%+'GuV - Gesamtübersicht'!R26*('GuV - Gesamtübersicht'!$E$26)%+'GuV - Gesamtübersicht'!R27*('GuV - Gesamtübersicht'!$E$27)%+'GuV - Gesamtübersicht'!R28*('GuV - Gesamtübersicht'!$E$28)%+'GuV - Gesamtübersicht'!R29*('GuV - Gesamtübersicht'!$E$29)%+'GuV - Gesamtübersicht'!R30*('GuV - Gesamtübersicht'!$E$30)%+'GuV - Gesamtübersicht'!R83*('GuV - Gesamtübersicht'!$E$83)%</f>
        <v>0</v>
      </c>
      <c r="Q57" s="35">
        <f>'GuV - Gesamtübersicht'!U10*('GuV - Gesamtübersicht'!$E$10)%+'GuV - Gesamtübersicht'!U25*('GuV - Gesamtübersicht'!$E$25)%+'GuV - Gesamtübersicht'!U26*('GuV - Gesamtübersicht'!$E$26)%+'GuV - Gesamtübersicht'!U27*('GuV - Gesamtübersicht'!$E$27)%+'GuV - Gesamtübersicht'!U28*('GuV - Gesamtübersicht'!$E$28)%+'GuV - Gesamtübersicht'!U29*('GuV - Gesamtübersicht'!$E$29)%+'GuV - Gesamtübersicht'!U30*('GuV - Gesamtübersicht'!$E$30)%+'GuV - Gesamtübersicht'!U83*('GuV - Gesamtübersicht'!$E$83)%</f>
        <v>0</v>
      </c>
      <c r="R57" s="35">
        <f>'GuV - Gesamtübersicht'!V10*('GuV - Gesamtübersicht'!$E$10)%+'GuV - Gesamtübersicht'!V25*('GuV - Gesamtübersicht'!$E$25)%+'GuV - Gesamtübersicht'!V26*('GuV - Gesamtübersicht'!$E$26)%+'GuV - Gesamtübersicht'!V27*('GuV - Gesamtübersicht'!$E$27)%+'GuV - Gesamtübersicht'!V28*('GuV - Gesamtübersicht'!$E$28)%+'GuV - Gesamtübersicht'!V29*('GuV - Gesamtübersicht'!$E$29)%+'GuV - Gesamtübersicht'!V30*('GuV - Gesamtübersicht'!$E$30)%+'GuV - Gesamtübersicht'!V83*('GuV - Gesamtübersicht'!$E$83)%</f>
        <v>0</v>
      </c>
      <c r="S57" s="35">
        <f>'GuV - Gesamtübersicht'!W10*('GuV - Gesamtübersicht'!$E$10)%+'GuV - Gesamtübersicht'!W25*('GuV - Gesamtübersicht'!$E$25)%+'GuV - Gesamtübersicht'!W26*('GuV - Gesamtübersicht'!$E$26)%+'GuV - Gesamtübersicht'!W27*('GuV - Gesamtübersicht'!$E$27)%+'GuV - Gesamtübersicht'!W28*('GuV - Gesamtübersicht'!$E$28)%+'GuV - Gesamtübersicht'!W29*('GuV - Gesamtübersicht'!$E$29)%+'GuV - Gesamtübersicht'!W30*('GuV - Gesamtübersicht'!$E$30)%+'GuV - Gesamtübersicht'!W83*('GuV - Gesamtübersicht'!$E$83)%</f>
        <v>0</v>
      </c>
      <c r="T57" s="35">
        <f>'GuV - Gesamtübersicht'!X10*('GuV - Gesamtübersicht'!$E$10)%+'GuV - Gesamtübersicht'!X25*('GuV - Gesamtübersicht'!$E$25)%+'GuV - Gesamtübersicht'!X26*('GuV - Gesamtübersicht'!$E$26)%+'GuV - Gesamtübersicht'!X27*('GuV - Gesamtübersicht'!$E$27)%+'GuV - Gesamtübersicht'!X28*('GuV - Gesamtübersicht'!$E$28)%+'GuV - Gesamtübersicht'!X29*('GuV - Gesamtübersicht'!$E$29)%+'GuV - Gesamtübersicht'!X30*('GuV - Gesamtübersicht'!$E$30)%+'GuV - Gesamtübersicht'!X83*('GuV - Gesamtübersicht'!$E$83)%</f>
        <v>0</v>
      </c>
      <c r="U57" s="35">
        <f>'GuV - Gesamtübersicht'!Y10*('GuV - Gesamtübersicht'!$E$10)%+'GuV - Gesamtübersicht'!Y25*('GuV - Gesamtübersicht'!$E$25)%+'GuV - Gesamtübersicht'!Y26*('GuV - Gesamtübersicht'!$E$26)%+'GuV - Gesamtübersicht'!Y27*('GuV - Gesamtübersicht'!$E$27)%+'GuV - Gesamtübersicht'!Y28*('GuV - Gesamtübersicht'!$E$28)%+'GuV - Gesamtübersicht'!Y29*('GuV - Gesamtübersicht'!$E$29)%+'GuV - Gesamtübersicht'!Y30*('GuV - Gesamtübersicht'!$E$30)%+'GuV - Gesamtübersicht'!Y83*('GuV - Gesamtübersicht'!$E$83)%</f>
        <v>0</v>
      </c>
      <c r="V57" s="35">
        <f>'GuV - Gesamtübersicht'!Z10*('GuV - Gesamtübersicht'!$E$10)%+'GuV - Gesamtübersicht'!Z25*('GuV - Gesamtübersicht'!$E$25)%+'GuV - Gesamtübersicht'!Z26*('GuV - Gesamtübersicht'!$E$26)%+'GuV - Gesamtübersicht'!Z27*('GuV - Gesamtübersicht'!$E$27)%+'GuV - Gesamtübersicht'!Z28*('GuV - Gesamtübersicht'!$E$28)%+'GuV - Gesamtübersicht'!Z29*('GuV - Gesamtübersicht'!$E$29)%+'GuV - Gesamtübersicht'!Z30*('GuV - Gesamtübersicht'!$E$30)%+'GuV - Gesamtübersicht'!Z83*('GuV - Gesamtübersicht'!$E$83)%</f>
        <v>0</v>
      </c>
      <c r="W57" s="35">
        <f>'GuV - Gesamtübersicht'!AA10*('GuV - Gesamtübersicht'!$E$10)%+'GuV - Gesamtübersicht'!AA25*('GuV - Gesamtübersicht'!$E$25)%+'GuV - Gesamtübersicht'!AA26*('GuV - Gesamtübersicht'!$E$26)%+'GuV - Gesamtübersicht'!AA27*('GuV - Gesamtübersicht'!$E$27)%+'GuV - Gesamtübersicht'!AA28*('GuV - Gesamtübersicht'!$E$28)%+'GuV - Gesamtübersicht'!AA29*('GuV - Gesamtübersicht'!$E$29)%+'GuV - Gesamtübersicht'!AA30*('GuV - Gesamtübersicht'!$E$30)%+'GuV - Gesamtübersicht'!AA83*('GuV - Gesamtübersicht'!$E$83)%</f>
        <v>0</v>
      </c>
      <c r="X57" s="35">
        <f>'GuV - Gesamtübersicht'!AB10*('GuV - Gesamtübersicht'!$E$10)%+'GuV - Gesamtübersicht'!AB25*('GuV - Gesamtübersicht'!$E$25)%+'GuV - Gesamtübersicht'!AB26*('GuV - Gesamtübersicht'!$E$26)%+'GuV - Gesamtübersicht'!AB27*('GuV - Gesamtübersicht'!$E$27)%+'GuV - Gesamtübersicht'!AB28*('GuV - Gesamtübersicht'!$E$28)%+'GuV - Gesamtübersicht'!AB29*('GuV - Gesamtübersicht'!$E$29)%+'GuV - Gesamtübersicht'!AB30*('GuV - Gesamtübersicht'!$E$30)%+'GuV - Gesamtübersicht'!AB83*('GuV - Gesamtübersicht'!$E$83)%</f>
        <v>0</v>
      </c>
      <c r="Y57" s="35">
        <f>'GuV - Gesamtübersicht'!AC10*('GuV - Gesamtübersicht'!$E$10)%+'GuV - Gesamtübersicht'!AC25*('GuV - Gesamtübersicht'!$E$25)%+'GuV - Gesamtübersicht'!AC26*('GuV - Gesamtübersicht'!$E$26)%+'GuV - Gesamtübersicht'!AC27*('GuV - Gesamtübersicht'!$E$27)%+'GuV - Gesamtübersicht'!AC28*('GuV - Gesamtübersicht'!$E$28)%+'GuV - Gesamtübersicht'!AC29*('GuV - Gesamtübersicht'!$E$29)%+'GuV - Gesamtübersicht'!AC30*('GuV - Gesamtübersicht'!$E$30)%+'GuV - Gesamtübersicht'!AC83*('GuV - Gesamtübersicht'!$E$83)%</f>
        <v>0</v>
      </c>
      <c r="Z57" s="35">
        <f>'GuV - Gesamtübersicht'!AD10*('GuV - Gesamtübersicht'!$E$10)%+'GuV - Gesamtübersicht'!AD25*('GuV - Gesamtübersicht'!$E$25)%+'GuV - Gesamtübersicht'!AD26*('GuV - Gesamtübersicht'!$E$26)%+'GuV - Gesamtübersicht'!AD27*('GuV - Gesamtübersicht'!$E$27)%+'GuV - Gesamtübersicht'!AD28*('GuV - Gesamtübersicht'!$E$28)%+'GuV - Gesamtübersicht'!AD29*('GuV - Gesamtübersicht'!$E$29)%+'GuV - Gesamtübersicht'!AD30*('GuV - Gesamtübersicht'!$E$30)%+'GuV - Gesamtübersicht'!AD83*('GuV - Gesamtübersicht'!$E$83)%</f>
        <v>0</v>
      </c>
      <c r="AA57" s="35">
        <f>'GuV - Gesamtübersicht'!AE10*('GuV - Gesamtübersicht'!$E$10)%+'GuV - Gesamtübersicht'!AE25*('GuV - Gesamtübersicht'!$E$25)%+'GuV - Gesamtübersicht'!AE26*('GuV - Gesamtübersicht'!$E$26)%+'GuV - Gesamtübersicht'!AE27*('GuV - Gesamtübersicht'!$E$27)%+'GuV - Gesamtübersicht'!AE28*('GuV - Gesamtübersicht'!$E$28)%+'GuV - Gesamtübersicht'!AE29*('GuV - Gesamtübersicht'!$E$29)%+'GuV - Gesamtübersicht'!AE30*('GuV - Gesamtübersicht'!$E$30)%+'GuV - Gesamtübersicht'!AE83*('GuV - Gesamtübersicht'!$E$83)%</f>
        <v>0</v>
      </c>
      <c r="AB57" s="35">
        <f>'GuV - Gesamtübersicht'!AF10*('GuV - Gesamtübersicht'!$E$10)%+'GuV - Gesamtübersicht'!AF25*('GuV - Gesamtübersicht'!$E$25)%+'GuV - Gesamtübersicht'!AF26*('GuV - Gesamtübersicht'!$E$26)%+'GuV - Gesamtübersicht'!AF27*('GuV - Gesamtübersicht'!$E$27)%+'GuV - Gesamtübersicht'!AF28*('GuV - Gesamtübersicht'!$E$28)%+'GuV - Gesamtübersicht'!AF29*('GuV - Gesamtübersicht'!$E$29)%+'GuV - Gesamtübersicht'!AF30*('GuV - Gesamtübersicht'!$E$30)%+'GuV - Gesamtübersicht'!AF83*('GuV - Gesamtübersicht'!$E$83)%</f>
        <v>0</v>
      </c>
      <c r="AE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G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  <c r="AI57" s="35" t="e">
        <f>'GuV - Gesamtübersicht'!#REF!*('GuV - Gesamtübersicht'!$E$10)%+'GuV - Gesamtübersicht'!#REF!*('GuV - Gesamtübersicht'!$E$25)%+'GuV - Gesamtübersicht'!#REF!*('GuV - Gesamtübersicht'!$E$26)%+'GuV - Gesamtübersicht'!#REF!*('GuV - Gesamtübersicht'!$E$27)%+'GuV - Gesamtübersicht'!#REF!*('GuV - Gesamtübersicht'!$E$28)%+'GuV - Gesamtübersicht'!#REF!*('GuV - Gesamtübersicht'!$E$29)%+'GuV - Gesamtübersicht'!#REF!*('GuV - Gesamtübersicht'!$E$30)%+'GuV - Gesamtübersicht'!#REF!*('GuV - Gesamtübersicht'!$E$83)%</f>
        <v>#REF!</v>
      </c>
    </row>
    <row r="58" spans="3:35" x14ac:dyDescent="0.2">
      <c r="C58" s="31" t="s">
        <v>184</v>
      </c>
      <c r="E58" s="35" t="e">
        <f>E56-E57</f>
        <v>#REF!</v>
      </c>
      <c r="F58" s="35" t="e">
        <f t="shared" ref="F58:AB58" si="136">F56-F57</f>
        <v>#REF!</v>
      </c>
      <c r="G58" s="35" t="e">
        <f t="shared" si="136"/>
        <v>#REF!</v>
      </c>
      <c r="H58" s="35" t="e">
        <f t="shared" si="136"/>
        <v>#REF!</v>
      </c>
      <c r="I58" s="35" t="e">
        <f t="shared" si="136"/>
        <v>#REF!</v>
      </c>
      <c r="J58" s="35" t="e">
        <f t="shared" si="136"/>
        <v>#REF!</v>
      </c>
      <c r="K58" s="35" t="e">
        <f t="shared" si="136"/>
        <v>#REF!</v>
      </c>
      <c r="L58" s="35" t="e">
        <f t="shared" si="136"/>
        <v>#REF!</v>
      </c>
      <c r="M58" s="35" t="e">
        <f t="shared" si="136"/>
        <v>#REF!</v>
      </c>
      <c r="N58" s="35" t="e">
        <f t="shared" si="136"/>
        <v>#REF!</v>
      </c>
      <c r="O58" s="35" t="e">
        <f t="shared" si="136"/>
        <v>#REF!</v>
      </c>
      <c r="P58" s="35" t="e">
        <f t="shared" si="136"/>
        <v>#REF!</v>
      </c>
      <c r="Q58" s="35" t="e">
        <f t="shared" si="136"/>
        <v>#REF!</v>
      </c>
      <c r="R58" s="35" t="e">
        <f t="shared" si="136"/>
        <v>#REF!</v>
      </c>
      <c r="S58" s="35" t="e">
        <f t="shared" si="136"/>
        <v>#REF!</v>
      </c>
      <c r="T58" s="35" t="e">
        <f t="shared" si="136"/>
        <v>#REF!</v>
      </c>
      <c r="U58" s="35" t="e">
        <f t="shared" si="136"/>
        <v>#REF!</v>
      </c>
      <c r="V58" s="35" t="e">
        <f t="shared" si="136"/>
        <v>#REF!</v>
      </c>
      <c r="W58" s="35" t="e">
        <f t="shared" si="136"/>
        <v>#REF!</v>
      </c>
      <c r="X58" s="35" t="e">
        <f t="shared" si="136"/>
        <v>#REF!</v>
      </c>
      <c r="Y58" s="35" t="e">
        <f t="shared" si="136"/>
        <v>#REF!</v>
      </c>
      <c r="Z58" s="35" t="e">
        <f t="shared" si="136"/>
        <v>#REF!</v>
      </c>
      <c r="AA58" s="35" t="e">
        <f t="shared" si="136"/>
        <v>#REF!</v>
      </c>
      <c r="AB58" s="35" t="e">
        <f t="shared" si="136"/>
        <v>#REF!</v>
      </c>
      <c r="AE58" s="35" t="e">
        <f t="shared" ref="AE58" si="137">AE56-AE57</f>
        <v>#REF!</v>
      </c>
      <c r="AG58" s="35" t="e">
        <f t="shared" ref="AG58" si="138">AG56-AG57</f>
        <v>#REF!</v>
      </c>
      <c r="AI58" s="35" t="e">
        <f t="shared" ref="AI58" si="139">AI56-AI57</f>
        <v>#REF!</v>
      </c>
    </row>
    <row r="59" spans="3:35" x14ac:dyDescent="0.2">
      <c r="C59" s="31" t="s">
        <v>165</v>
      </c>
      <c r="E59" s="49">
        <f>Stammdaten!$E$17</f>
        <v>40</v>
      </c>
      <c r="F59" s="49">
        <f>Stammdaten!$E$17</f>
        <v>40</v>
      </c>
      <c r="G59" s="49">
        <f>Stammdaten!$E$17</f>
        <v>40</v>
      </c>
      <c r="H59" s="49">
        <f>Stammdaten!$E$17</f>
        <v>40</v>
      </c>
      <c r="I59" s="49">
        <f>Stammdaten!$E$17</f>
        <v>40</v>
      </c>
      <c r="J59" s="49">
        <f>Stammdaten!$E$17</f>
        <v>40</v>
      </c>
      <c r="K59" s="49">
        <f>Stammdaten!$E$17</f>
        <v>40</v>
      </c>
      <c r="L59" s="49">
        <f>Stammdaten!$E$17</f>
        <v>40</v>
      </c>
      <c r="M59" s="49">
        <f>Stammdaten!$E$17</f>
        <v>40</v>
      </c>
      <c r="N59" s="49">
        <f>Stammdaten!$E$17</f>
        <v>40</v>
      </c>
      <c r="O59" s="49">
        <f>Stammdaten!$E$17</f>
        <v>40</v>
      </c>
      <c r="P59" s="49">
        <f>Stammdaten!$E$17</f>
        <v>40</v>
      </c>
      <c r="Q59" s="49">
        <f>Stammdaten!$E$17</f>
        <v>40</v>
      </c>
      <c r="R59" s="49">
        <f>Stammdaten!$E$17</f>
        <v>40</v>
      </c>
      <c r="S59" s="49">
        <f>Stammdaten!$E$17</f>
        <v>40</v>
      </c>
      <c r="T59" s="49">
        <f>Stammdaten!$E$17</f>
        <v>40</v>
      </c>
      <c r="U59" s="49">
        <f>Stammdaten!$E$17</f>
        <v>40</v>
      </c>
      <c r="V59" s="49">
        <f>Stammdaten!$E$17</f>
        <v>40</v>
      </c>
      <c r="W59" s="49">
        <f>Stammdaten!$E$17</f>
        <v>40</v>
      </c>
      <c r="X59" s="49">
        <f>Stammdaten!$E$17</f>
        <v>40</v>
      </c>
      <c r="Y59" s="49">
        <f>Stammdaten!$E$17</f>
        <v>40</v>
      </c>
      <c r="Z59" s="49">
        <f>Stammdaten!$E$17</f>
        <v>40</v>
      </c>
      <c r="AA59" s="49">
        <f>Stammdaten!$E$17</f>
        <v>40</v>
      </c>
      <c r="AB59" s="49">
        <f>Stammdaten!$E$17</f>
        <v>40</v>
      </c>
      <c r="AE59" s="49">
        <f>Stammdaten!$E$17</f>
        <v>40</v>
      </c>
      <c r="AG59" s="49">
        <f>Stammdaten!$E$17</f>
        <v>40</v>
      </c>
      <c r="AI59" s="49">
        <f>Stammdaten!$E$17</f>
        <v>40</v>
      </c>
    </row>
    <row r="60" spans="3:35" x14ac:dyDescent="0.2">
      <c r="C60" s="31"/>
      <c r="E60" s="35">
        <v>100</v>
      </c>
      <c r="F60" s="35">
        <v>100</v>
      </c>
      <c r="G60" s="35">
        <v>100</v>
      </c>
      <c r="H60" s="35">
        <v>100</v>
      </c>
      <c r="I60" s="35">
        <v>100</v>
      </c>
      <c r="J60" s="35">
        <v>100</v>
      </c>
      <c r="K60" s="35">
        <v>100</v>
      </c>
      <c r="L60" s="35">
        <v>100</v>
      </c>
      <c r="M60" s="35">
        <v>100</v>
      </c>
      <c r="N60" s="35">
        <v>100</v>
      </c>
      <c r="O60" s="35">
        <v>100</v>
      </c>
      <c r="P60" s="35">
        <v>100</v>
      </c>
      <c r="Q60" s="35">
        <v>100</v>
      </c>
      <c r="R60" s="35">
        <v>100</v>
      </c>
      <c r="S60" s="35">
        <v>100</v>
      </c>
      <c r="T60" s="35">
        <v>100</v>
      </c>
      <c r="U60" s="35">
        <v>100</v>
      </c>
      <c r="V60" s="35">
        <v>100</v>
      </c>
      <c r="W60" s="35">
        <v>100</v>
      </c>
      <c r="X60" s="35">
        <v>100</v>
      </c>
      <c r="Y60" s="35">
        <v>100</v>
      </c>
      <c r="Z60" s="35">
        <v>100</v>
      </c>
      <c r="AA60" s="35">
        <v>100</v>
      </c>
      <c r="AB60" s="35">
        <v>100</v>
      </c>
      <c r="AE60" s="35">
        <v>100</v>
      </c>
      <c r="AG60" s="35">
        <v>100</v>
      </c>
      <c r="AI60" s="35">
        <v>100</v>
      </c>
    </row>
    <row r="61" spans="3:35" x14ac:dyDescent="0.2">
      <c r="C61" s="31" t="s">
        <v>183</v>
      </c>
      <c r="E61" s="49">
        <f>IF(MOD(E59,30)=0,(INT(E59/30))*30,(INT(E59/30)+1)*30)</f>
        <v>60</v>
      </c>
      <c r="F61" s="49">
        <f t="shared" ref="F61:AB61" si="140">IF(MOD(F59,30)=0,(INT(F59/30))*30,(INT(F59/30)+1)*30)</f>
        <v>60</v>
      </c>
      <c r="G61" s="49">
        <f t="shared" si="140"/>
        <v>60</v>
      </c>
      <c r="H61" s="49">
        <f t="shared" si="140"/>
        <v>60</v>
      </c>
      <c r="I61" s="49">
        <f t="shared" si="140"/>
        <v>60</v>
      </c>
      <c r="J61" s="49">
        <f t="shared" si="140"/>
        <v>60</v>
      </c>
      <c r="K61" s="49">
        <f t="shared" si="140"/>
        <v>60</v>
      </c>
      <c r="L61" s="49">
        <f t="shared" si="140"/>
        <v>60</v>
      </c>
      <c r="M61" s="49">
        <f t="shared" si="140"/>
        <v>60</v>
      </c>
      <c r="N61" s="49">
        <f t="shared" si="140"/>
        <v>60</v>
      </c>
      <c r="O61" s="49">
        <f t="shared" si="140"/>
        <v>60</v>
      </c>
      <c r="P61" s="49">
        <f t="shared" si="140"/>
        <v>60</v>
      </c>
      <c r="Q61" s="49">
        <f t="shared" si="140"/>
        <v>60</v>
      </c>
      <c r="R61" s="49">
        <f t="shared" si="140"/>
        <v>60</v>
      </c>
      <c r="S61" s="49">
        <f t="shared" si="140"/>
        <v>60</v>
      </c>
      <c r="T61" s="49">
        <f t="shared" si="140"/>
        <v>60</v>
      </c>
      <c r="U61" s="49">
        <f t="shared" si="140"/>
        <v>60</v>
      </c>
      <c r="V61" s="49">
        <f t="shared" si="140"/>
        <v>60</v>
      </c>
      <c r="W61" s="49">
        <f t="shared" si="140"/>
        <v>60</v>
      </c>
      <c r="X61" s="49">
        <f t="shared" si="140"/>
        <v>60</v>
      </c>
      <c r="Y61" s="49">
        <f t="shared" si="140"/>
        <v>60</v>
      </c>
      <c r="Z61" s="49">
        <f t="shared" si="140"/>
        <v>60</v>
      </c>
      <c r="AA61" s="49">
        <f t="shared" si="140"/>
        <v>60</v>
      </c>
      <c r="AB61" s="49">
        <f t="shared" si="140"/>
        <v>60</v>
      </c>
      <c r="AE61" s="49">
        <f t="shared" ref="AE61" si="141">IF(MOD(AE59,30)=0,(INT(AE59/30))*30,(INT(AE59/30)+1)*30)</f>
        <v>60</v>
      </c>
      <c r="AG61" s="49">
        <f t="shared" ref="AG61" si="142">IF(MOD(AG59,30)=0,(INT(AG59/30))*30,(INT(AG59/30)+1)*30)</f>
        <v>60</v>
      </c>
      <c r="AI61" s="49">
        <f t="shared" ref="AI61" si="143">IF(MOD(AI59,30)=0,(INT(AI59/30))*30,(INT(AI59/30)+1)*30)</f>
        <v>60</v>
      </c>
    </row>
    <row r="62" spans="3:35" x14ac:dyDescent="0.2">
      <c r="H62" s="35"/>
    </row>
    <row r="63" spans="3:35" x14ac:dyDescent="0.2">
      <c r="D63" s="49">
        <v>0</v>
      </c>
      <c r="E63" s="49">
        <v>30</v>
      </c>
      <c r="F63" s="49">
        <v>60</v>
      </c>
      <c r="G63" s="49">
        <v>90</v>
      </c>
      <c r="H63" s="49">
        <v>120</v>
      </c>
      <c r="I63" s="49">
        <v>150</v>
      </c>
      <c r="J63" s="49">
        <v>180</v>
      </c>
      <c r="K63" s="49">
        <v>210</v>
      </c>
      <c r="L63" s="49">
        <v>240</v>
      </c>
      <c r="M63" s="49">
        <v>270</v>
      </c>
      <c r="N63" s="49">
        <v>300</v>
      </c>
      <c r="O63" s="49">
        <v>330</v>
      </c>
      <c r="P63" s="49">
        <v>360</v>
      </c>
      <c r="Q63" s="49">
        <v>390</v>
      </c>
      <c r="R63" s="49">
        <v>420</v>
      </c>
      <c r="S63" s="49">
        <v>450</v>
      </c>
      <c r="T63" s="49">
        <v>480</v>
      </c>
      <c r="U63" s="49">
        <v>510</v>
      </c>
      <c r="V63" s="49">
        <v>540</v>
      </c>
      <c r="W63" s="49">
        <v>570</v>
      </c>
      <c r="X63" s="49">
        <v>600</v>
      </c>
      <c r="Y63" s="49">
        <v>630</v>
      </c>
      <c r="Z63" s="49">
        <v>660</v>
      </c>
      <c r="AA63" s="49">
        <v>690</v>
      </c>
      <c r="AB63" s="49">
        <v>720</v>
      </c>
      <c r="AE63" s="49"/>
      <c r="AG63" s="49"/>
      <c r="AI63" s="49"/>
    </row>
    <row r="65" spans="3:35" x14ac:dyDescent="0.2">
      <c r="C65" s="31" t="s">
        <v>168</v>
      </c>
      <c r="E65" s="35">
        <f>IF(AND(E61&lt;E63,E61&gt;=D63),(30-MOD(E61,30))/30*E60%*E58,0)+IF(AND(E61+30&lt;E63,E61+30&gt;=D63),(MOD(E61,30))/30*E60%*E58,0)</f>
        <v>0</v>
      </c>
      <c r="F65" s="35">
        <f>IF(AND(F61&lt;F63,F61&gt;=E63),(30-MOD(F61,30))/30*F60%*E58,0)+IF(AND(F61+30&lt;F63,F61+30&gt;=E63),(MOD(F61,30))/30*F60%*E58,0)</f>
        <v>0</v>
      </c>
      <c r="G65" s="35" t="e">
        <f>IF(AND(G61&lt;G63,G61&gt;=F63),(30-MOD(G61,30))/30*G60%*E58,0)+IF(AND(G61+30&lt;G63,G61+30&gt;=F63),(MOD(G61,30))/30*G60%*E58,0)</f>
        <v>#REF!</v>
      </c>
      <c r="H65" s="35" t="e">
        <f>IF(AND(H61&lt;H63,H61&gt;=G63),(30-MOD(H61,30))/30*H60%*E58,0)+IF(AND(H61+30&lt;H63,H61+30&gt;=G63),(MOD(H61,30))/30*H60%*E58,0)</f>
        <v>#REF!</v>
      </c>
      <c r="I65" s="35">
        <f>IF(AND(I61&lt;I63,I61&gt;=H63),(30-MOD(I61,30))/30*I60%*E58,0)+IF(AND(I61+30&lt;I63,I61+30&gt;=H63),(MOD(I61,30))/30*I60%*E58,0)</f>
        <v>0</v>
      </c>
      <c r="J65" s="35">
        <f>IF(AND(J61&lt;J63,J61&gt;=I63),(30-MOD(J61,30))/30*J60%*E58,0)+IF(AND(J61+30&lt;J63,J61+30&gt;=I63),(MOD(J61,30))/30*J60%*E58,0)</f>
        <v>0</v>
      </c>
      <c r="K65" s="35">
        <f>IF(AND(K61&lt;K63,K61&gt;=J63),(30-MOD(K61,30))/30*K60%*E58,0)+IF(AND(K61+30&lt;K63,K61+30&gt;=J63),(MOD(K61,30))/30*K60%*E58,0)</f>
        <v>0</v>
      </c>
      <c r="L65" s="35">
        <f>IF(AND(L61&lt;L63,L61&gt;=K63),(30-MOD(L61,30))/30*L60%*E58,0)+IF(AND(L61+30&lt;L63,L61+30&gt;=K63),(MOD(L61,30))/30*L60%*E58,0)</f>
        <v>0</v>
      </c>
      <c r="M65" s="35">
        <f>IF(AND(M61&lt;M63,M61&gt;=L63),(30-MOD(M61,30))/30*M60%*E58,0)+IF(AND(M61+30&lt;M63,M61+30&gt;=L63),(MOD(M61,30))/30*M60%*E58,0)</f>
        <v>0</v>
      </c>
      <c r="N65" s="35">
        <f>IF(AND(N61&lt;N63,N61&gt;=M63),(30-MOD(N61,30))/30*N60%*E58,0)+IF(AND(N61+30&lt;N63,N61+30&gt;=M63),(MOD(N61,30))/30*N60%*E58,0)</f>
        <v>0</v>
      </c>
      <c r="O65" s="35">
        <f>IF(AND(O61&lt;O63,O61&gt;=N63),(30-MOD(O61,30))/30*O60%*E58,0)+IF(AND(O61+30&lt;O63,O61+30&gt;=N63),(MOD(O61,30))/30*O60%*E58,0)</f>
        <v>0</v>
      </c>
      <c r="P65" s="35">
        <f>IF(AND($P61&lt;$P63,$P61&gt;=$O63),(30-MOD($P61,30))/30*$P60%*E58,0)+IF(AND($P61+30&lt;$P63,$P61+30&gt;=$O63),(MOD($P61,30))/30*$P60%*E58,0)</f>
        <v>0</v>
      </c>
      <c r="Q65" s="35">
        <f t="shared" ref="Q65" si="144">IF(AND($P61&lt;$P63,$P61&gt;=$O63),(30-MOD($P61,30))/30*$P60%*F58,0)+IF(AND($P61+30&lt;$P63,$P61+30&gt;=$O63),(MOD($P61,30))/30*$P60%*F58,0)</f>
        <v>0</v>
      </c>
      <c r="R65" s="35">
        <f t="shared" ref="R65" si="145">IF(AND($P61&lt;$P63,$P61&gt;=$O63),(30-MOD($P61,30))/30*$P60%*G58,0)+IF(AND($P61+30&lt;$P63,$P61+30&gt;=$O63),(MOD($P61,30))/30*$P60%*G58,0)</f>
        <v>0</v>
      </c>
      <c r="S65" s="35">
        <f t="shared" ref="S65" si="146">IF(AND($P61&lt;$P63,$P61&gt;=$O63),(30-MOD($P61,30))/30*$P60%*H58,0)+IF(AND($P61+30&lt;$P63,$P61+30&gt;=$O63),(MOD($P61,30))/30*$P60%*H58,0)</f>
        <v>0</v>
      </c>
      <c r="T65" s="35">
        <f t="shared" ref="T65" si="147">IF(AND($P61&lt;$P63,$P61&gt;=$O63),(30-MOD($P61,30))/30*$P60%*I58,0)+IF(AND($P61+30&lt;$P63,$P61+30&gt;=$O63),(MOD($P61,30))/30*$P60%*I58,0)</f>
        <v>0</v>
      </c>
      <c r="U65" s="35">
        <f t="shared" ref="U65" si="148">IF(AND($P61&lt;$P63,$P61&gt;=$O63),(30-MOD($P61,30))/30*$P60%*J58,0)+IF(AND($P61+30&lt;$P63,$P61+30&gt;=$O63),(MOD($P61,30))/30*$P60%*J58,0)</f>
        <v>0</v>
      </c>
      <c r="V65" s="35">
        <f t="shared" ref="V65" si="149">IF(AND($P61&lt;$P63,$P61&gt;=$O63),(30-MOD($P61,30))/30*$P60%*K58,0)+IF(AND($P61+30&lt;$P63,$P61+30&gt;=$O63),(MOD($P61,30))/30*$P60%*K58,0)</f>
        <v>0</v>
      </c>
      <c r="W65" s="35">
        <f t="shared" ref="W65" si="150">IF(AND($P61&lt;$P63,$P61&gt;=$O63),(30-MOD($P61,30))/30*$P60%*L58,0)+IF(AND($P61+30&lt;$P63,$P61+30&gt;=$O63),(MOD($P61,30))/30*$P60%*L58,0)</f>
        <v>0</v>
      </c>
      <c r="X65" s="35">
        <f t="shared" ref="X65" si="151">IF(AND($P61&lt;$P63,$P61&gt;=$O63),(30-MOD($P61,30))/30*$P60%*M58,0)+IF(AND($P61+30&lt;$P63,$P61+30&gt;=$O63),(MOD($P61,30))/30*$P60%*M58,0)</f>
        <v>0</v>
      </c>
      <c r="Y65" s="35">
        <f t="shared" ref="Y65" si="152">IF(AND($P61&lt;$P63,$P61&gt;=$O63),(30-MOD($P61,30))/30*$P60%*N58,0)+IF(AND($P61+30&lt;$P63,$P61+30&gt;=$O63),(MOD($P61,30))/30*$P60%*N58,0)</f>
        <v>0</v>
      </c>
      <c r="Z65" s="35">
        <f t="shared" ref="Z65" si="153">IF(AND($P61&lt;$P63,$P61&gt;=$O63),(30-MOD($P61,30))/30*$P60%*O58,0)+IF(AND($P61+30&lt;$P63,$P61+30&gt;=$O63),(MOD($P61,30))/30*$P60%*O58,0)</f>
        <v>0</v>
      </c>
      <c r="AA65" s="35">
        <f t="shared" ref="AA65" si="154">IF(AND($P61&lt;$P63,$P61&gt;=$O63),(30-MOD($P61,30))/30*$P60%*P58,0)+IF(AND($P61+30&lt;$P63,$P61+30&gt;=$O63),(MOD($P61,30))/30*$P60%*P58,0)</f>
        <v>0</v>
      </c>
      <c r="AB65" s="35">
        <f t="shared" ref="AB65" si="155">IF(AND($P61&lt;$P63,$P61&gt;=$O63),(30-MOD($P61,30))/30*$P60%*Q58,0)+IF(AND($P61+30&lt;$P63,$P61+30&gt;=$O63),(MOD($P61,30))/30*$P60%*Q58,0)</f>
        <v>0</v>
      </c>
      <c r="AE65" s="35">
        <f>IF(AND($P61&lt;$P63,$P61&gt;=$O63),(30-MOD($P61,30))/30*$P60%*R58,0)+IF(AND($P61+30&lt;$P63,$P61+30&gt;=$O63),(MOD($P61,30))/30*$P60%*R58,0)</f>
        <v>0</v>
      </c>
      <c r="AG65" s="35"/>
      <c r="AI65" s="35"/>
    </row>
    <row r="66" spans="3:35" x14ac:dyDescent="0.2">
      <c r="C66" s="31" t="s">
        <v>169</v>
      </c>
      <c r="F66" s="35">
        <f>IF(AND(E61&lt;E63,E61&gt;=D63),(30-MOD(E61,30))/30*E60%*F58,0)+IF(AND(E61+30&lt;E63,E61+30&gt;=D63),(MOD(E61,30))/30*E60%*F58,0)</f>
        <v>0</v>
      </c>
      <c r="G66" s="35">
        <f>IF(AND(F61&lt;F63,F61&gt;=E63),(30-MOD(F61,30))/30*F60%*F58,0)+IF(AND(F61+30&lt;F63,F61+30&gt;=E63),(MOD(F61,30))/30*F60%*F58,0)</f>
        <v>0</v>
      </c>
      <c r="H66" s="35" t="e">
        <f>IF(AND(G61&lt;G63,G61&gt;=F63),(30-MOD(G61,30))/30*G60%*F58,0)+IF(AND(G61+30&lt;G63,G61+30&gt;=F63),(MOD(G61,30))/30*G60%*F58,0)</f>
        <v>#REF!</v>
      </c>
      <c r="I66" s="35" t="e">
        <f>IF(AND(H61&lt;H63,H61&gt;=G63),(30-MOD(H61,30))/30*H60%*F58,0)+IF(AND(H61+30&lt;H63,H61+30&gt;=G63),(MOD(H61,30))/30*H60%*F58,0)</f>
        <v>#REF!</v>
      </c>
      <c r="J66" s="35">
        <f>IF(AND(I61&lt;I63,I61&gt;=H63),(30-MOD(I61,30))/30*I60%*F58,0)+IF(AND(I61+30&lt;I63,I61+30&gt;=H63),(MOD(I61,30))/30*I60%*F58,0)</f>
        <v>0</v>
      </c>
      <c r="K66" s="35">
        <f>IF(AND(J61&lt;J63,J61&gt;=I63),(30-MOD(J61,30))/30*J60%*F58,0)+IF(AND(J61+30&lt;J63,J61+30&gt;=I63),(MOD(J61,30))/30*J60%*F58,0)</f>
        <v>0</v>
      </c>
      <c r="L66" s="35">
        <f>IF(AND(K61&lt;K63,K61&gt;=J63),(30-MOD(K61,30))/30*K60%*F58,0)+IF(AND(K61+30&lt;K63,K61+30&gt;=J63),(MOD(K61,30))/30*K60%*F58,0)</f>
        <v>0</v>
      </c>
      <c r="M66" s="35">
        <f>IF(AND(L61&lt;L63,L61&gt;=K63),(30-MOD(L61,30))/30*L60%*F58,0)+IF(AND(L61+30&lt;L63,L61+30&gt;=K63),(MOD(L61,30))/30*L60%*F58,0)</f>
        <v>0</v>
      </c>
      <c r="N66" s="35">
        <f>IF(AND(M61&lt;M63,M61&gt;=L63),(30-MOD(M61,30))/30*M60%*F58,0)+IF(AND(M61+30&lt;M63,M61+30&gt;=L63),(MOD(M61,30))/30*M60%*F58,0)</f>
        <v>0</v>
      </c>
      <c r="O66" s="35">
        <f>IF(AND(N61&lt;N63,N61&gt;=M63),(30-MOD(N61,30))/30*N60%*F58,0)+IF(AND(N61+30&lt;N63,N61+30&gt;=M63),(MOD(N61,30))/30*N60%*F58,0)</f>
        <v>0</v>
      </c>
      <c r="P66" s="35">
        <f>IF(AND($O61&lt;$O63,$O61&gt;=$N63),(30-MOD($O61,30))/30*$O60%*F58,0)+IF(AND($O61+30&lt;$O63,$O61+30&gt;=$N63),(MOD($O61,30))/30*$O60%*F58,0)</f>
        <v>0</v>
      </c>
      <c r="Q66" s="35">
        <f t="shared" ref="Q66" si="156">IF(AND($O61&lt;$O63,$O61&gt;=$N63),(30-MOD($O61,30))/30*$O60%*G58,0)+IF(AND($O61+30&lt;$O63,$O61+30&gt;=$N63),(MOD($O61,30))/30*$O60%*G58,0)</f>
        <v>0</v>
      </c>
      <c r="R66" s="35">
        <f t="shared" ref="R66" si="157">IF(AND($O61&lt;$O63,$O61&gt;=$N63),(30-MOD($O61,30))/30*$O60%*H58,0)+IF(AND($O61+30&lt;$O63,$O61+30&gt;=$N63),(MOD($O61,30))/30*$O60%*H58,0)</f>
        <v>0</v>
      </c>
      <c r="S66" s="35">
        <f t="shared" ref="S66" si="158">IF(AND($O61&lt;$O63,$O61&gt;=$N63),(30-MOD($O61,30))/30*$O60%*I58,0)+IF(AND($O61+30&lt;$O63,$O61+30&gt;=$N63),(MOD($O61,30))/30*$O60%*I58,0)</f>
        <v>0</v>
      </c>
      <c r="T66" s="35">
        <f t="shared" ref="T66" si="159">IF(AND($O61&lt;$O63,$O61&gt;=$N63),(30-MOD($O61,30))/30*$O60%*J58,0)+IF(AND($O61+30&lt;$O63,$O61+30&gt;=$N63),(MOD($O61,30))/30*$O60%*J58,0)</f>
        <v>0</v>
      </c>
      <c r="U66" s="35">
        <f t="shared" ref="U66" si="160">IF(AND($O61&lt;$O63,$O61&gt;=$N63),(30-MOD($O61,30))/30*$O60%*K58,0)+IF(AND($O61+30&lt;$O63,$O61+30&gt;=$N63),(MOD($O61,30))/30*$O60%*K58,0)</f>
        <v>0</v>
      </c>
      <c r="V66" s="35">
        <f t="shared" ref="V66" si="161">IF(AND($O61&lt;$O63,$O61&gt;=$N63),(30-MOD($O61,30))/30*$O60%*L58,0)+IF(AND($O61+30&lt;$O63,$O61+30&gt;=$N63),(MOD($O61,30))/30*$O60%*L58,0)</f>
        <v>0</v>
      </c>
      <c r="W66" s="35">
        <f t="shared" ref="W66" si="162">IF(AND($O61&lt;$O63,$O61&gt;=$N63),(30-MOD($O61,30))/30*$O60%*M58,0)+IF(AND($O61+30&lt;$O63,$O61+30&gt;=$N63),(MOD($O61,30))/30*$O60%*M58,0)</f>
        <v>0</v>
      </c>
      <c r="X66" s="35">
        <f t="shared" ref="X66" si="163">IF(AND($O61&lt;$O63,$O61&gt;=$N63),(30-MOD($O61,30))/30*$O60%*N58,0)+IF(AND($O61+30&lt;$O63,$O61+30&gt;=$N63),(MOD($O61,30))/30*$O60%*N58,0)</f>
        <v>0</v>
      </c>
      <c r="Y66" s="35">
        <f t="shared" ref="Y66" si="164">IF(AND($O61&lt;$O63,$O61&gt;=$N63),(30-MOD($O61,30))/30*$O60%*O58,0)+IF(AND($O61+30&lt;$O63,$O61+30&gt;=$N63),(MOD($O61,30))/30*$O60%*O58,0)</f>
        <v>0</v>
      </c>
      <c r="Z66" s="35">
        <f t="shared" ref="Z66" si="165">IF(AND($O61&lt;$O63,$O61&gt;=$N63),(30-MOD($O61,30))/30*$O60%*P58,0)+IF(AND($O61+30&lt;$O63,$O61+30&gt;=$N63),(MOD($O61,30))/30*$O60%*P58,0)</f>
        <v>0</v>
      </c>
      <c r="AA66" s="35">
        <f t="shared" ref="AA66" si="166">IF(AND($O61&lt;$O63,$O61&gt;=$N63),(30-MOD($O61,30))/30*$O60%*Q58,0)+IF(AND($O61+30&lt;$O63,$O61+30&gt;=$N63),(MOD($O61,30))/30*$O60%*Q58,0)</f>
        <v>0</v>
      </c>
      <c r="AB66" s="35">
        <f t="shared" ref="AB66" si="167">IF(AND($O61&lt;$O63,$O61&gt;=$N63),(30-MOD($O61,30))/30*$O60%*R58,0)+IF(AND($O61+30&lt;$O63,$O61+30&gt;=$N63),(MOD($O61,30))/30*$O60%*R58,0)</f>
        <v>0</v>
      </c>
      <c r="AE66" s="35">
        <f>IF(AND($O61&lt;$O63,$O61&gt;=$N63),(30-MOD($O61,30))/30*$O60%*S58,0)+IF(AND($O61+30&lt;$O63,$O61+30&gt;=$N63),(MOD($O61,30))/30*$O60%*S58,0)</f>
        <v>0</v>
      </c>
      <c r="AG66" s="35"/>
      <c r="AI66" s="35"/>
    </row>
    <row r="67" spans="3:35" x14ac:dyDescent="0.2">
      <c r="C67" s="31" t="s">
        <v>170</v>
      </c>
      <c r="G67" s="35">
        <f>IF(AND(E61&lt;E63,E61&gt;=D63),(30-MOD(E61,30))/30*E60%*G58,0)+IF(AND(E61+30&lt;E63,E61+30&gt;=D63),(MOD(E61,30))/30*E60%*G58,0)</f>
        <v>0</v>
      </c>
      <c r="H67" s="35">
        <f>IF(AND(F61&lt;F63,F61&gt;=E63),(30-MOD(F61,30))/30*F60%*G58,0)+IF(AND(F61+30&lt;F63,F61+30&gt;=E63),(MOD(F61,30))/30*F60%*G58,0)</f>
        <v>0</v>
      </c>
      <c r="I67" s="35" t="e">
        <f>IF(AND(G61&lt;G63,G61&gt;=F63),(30-MOD(G61,30))/30*G60%*G58,0)+IF(AND(G61+30&lt;G63,G61+30&gt;=F63),(MOD(G61,30))/30*G60%*G58,0)</f>
        <v>#REF!</v>
      </c>
      <c r="J67" s="35" t="e">
        <f>IF(AND(H61&lt;H63,H61&gt;=G63),(30-MOD(H61,30))/30*H60%*G58,0)+IF(AND(H61+30&lt;H63,H61+30&gt;=G63),(MOD(H61,30))/30*H60%*G58,0)</f>
        <v>#REF!</v>
      </c>
      <c r="K67" s="35">
        <f>IF(AND(I61&lt;I63,I61&gt;=H63),(30-MOD(I61,30))/30*I60%*G58,0)+IF(AND(I61+30&lt;I63,I61+30&gt;=H63),(MOD(I61,30))/30*I60%*G58,0)</f>
        <v>0</v>
      </c>
      <c r="L67" s="35">
        <f>IF(AND(J61&lt;J63,J61&gt;=I63),(30-MOD(J61,30))/30*J60%*G58,0)+IF(AND(J61+30&lt;J63,J61+30&gt;=I63),(MOD(J61,30))/30*J60%*G58,0)</f>
        <v>0</v>
      </c>
      <c r="M67" s="35">
        <f>IF(AND(K61&lt;K63,K61&gt;=J63),(30-MOD(K61,30))/30*K60%*G58,0)+IF(AND(K61+30&lt;K63,K61+30&gt;=J63),(MOD(K61,30))/30*K60%*G58,0)</f>
        <v>0</v>
      </c>
      <c r="N67" s="35">
        <f>IF(AND(L61&lt;L63,L61&gt;=K63),(30-MOD(L61,30))/30*L60%*G58,0)+IF(AND(L61+30&lt;L63,L61+30&gt;=K63),(MOD(L61,30))/30*L60%*G58,0)</f>
        <v>0</v>
      </c>
      <c r="O67" s="35">
        <f>IF(AND(M61&lt;M63,M61&gt;=L63),(30-MOD(M61,30))/30*M60%*G58,0)+IF(AND(M61+30&lt;M63,M61+30&gt;=L63),(MOD(M61,30))/30*M60%*G58,0)</f>
        <v>0</v>
      </c>
      <c r="P67" s="35">
        <f>IF(AND($N61&lt;$N63,$N61&gt;=$M63),(30-MOD($N61,30))/30*$N60%*G58,0)+IF(AND($N61+30&lt;$N63,$N61+30&gt;=$M63),(MOD($N61,30))/30*$N60%*G58,0)</f>
        <v>0</v>
      </c>
      <c r="Q67" s="35">
        <f t="shared" ref="Q67" si="168">IF(AND($N61&lt;$N63,$N61&gt;=$M63),(30-MOD($N61,30))/30*$N60%*H58,0)+IF(AND($N61+30&lt;$N63,$N61+30&gt;=$M63),(MOD($N61,30))/30*$N60%*H58,0)</f>
        <v>0</v>
      </c>
      <c r="R67" s="35">
        <f t="shared" ref="R67" si="169">IF(AND($N61&lt;$N63,$N61&gt;=$M63),(30-MOD($N61,30))/30*$N60%*I58,0)+IF(AND($N61+30&lt;$N63,$N61+30&gt;=$M63),(MOD($N61,30))/30*$N60%*I58,0)</f>
        <v>0</v>
      </c>
      <c r="S67" s="35">
        <f t="shared" ref="S67" si="170">IF(AND($N61&lt;$N63,$N61&gt;=$M63),(30-MOD($N61,30))/30*$N60%*J58,0)+IF(AND($N61+30&lt;$N63,$N61+30&gt;=$M63),(MOD($N61,30))/30*$N60%*J58,0)</f>
        <v>0</v>
      </c>
      <c r="T67" s="35">
        <f t="shared" ref="T67" si="171">IF(AND($N61&lt;$N63,$N61&gt;=$M63),(30-MOD($N61,30))/30*$N60%*K58,0)+IF(AND($N61+30&lt;$N63,$N61+30&gt;=$M63),(MOD($N61,30))/30*$N60%*K58,0)</f>
        <v>0</v>
      </c>
      <c r="U67" s="35">
        <f t="shared" ref="U67" si="172">IF(AND($N61&lt;$N63,$N61&gt;=$M63),(30-MOD($N61,30))/30*$N60%*L58,0)+IF(AND($N61+30&lt;$N63,$N61+30&gt;=$M63),(MOD($N61,30))/30*$N60%*L58,0)</f>
        <v>0</v>
      </c>
      <c r="V67" s="35">
        <f t="shared" ref="V67" si="173">IF(AND($N61&lt;$N63,$N61&gt;=$M63),(30-MOD($N61,30))/30*$N60%*M58,0)+IF(AND($N61+30&lt;$N63,$N61+30&gt;=$M63),(MOD($N61,30))/30*$N60%*M58,0)</f>
        <v>0</v>
      </c>
      <c r="W67" s="35">
        <f t="shared" ref="W67" si="174">IF(AND($N61&lt;$N63,$N61&gt;=$M63),(30-MOD($N61,30))/30*$N60%*N58,0)+IF(AND($N61+30&lt;$N63,$N61+30&gt;=$M63),(MOD($N61,30))/30*$N60%*N58,0)</f>
        <v>0</v>
      </c>
      <c r="X67" s="35">
        <f t="shared" ref="X67" si="175">IF(AND($N61&lt;$N63,$N61&gt;=$M63),(30-MOD($N61,30))/30*$N60%*O58,0)+IF(AND($N61+30&lt;$N63,$N61+30&gt;=$M63),(MOD($N61,30))/30*$N60%*O58,0)</f>
        <v>0</v>
      </c>
      <c r="Y67" s="35">
        <f t="shared" ref="Y67" si="176">IF(AND($N61&lt;$N63,$N61&gt;=$M63),(30-MOD($N61,30))/30*$N60%*P58,0)+IF(AND($N61+30&lt;$N63,$N61+30&gt;=$M63),(MOD($N61,30))/30*$N60%*P58,0)</f>
        <v>0</v>
      </c>
      <c r="Z67" s="35">
        <f t="shared" ref="Z67" si="177">IF(AND($N61&lt;$N63,$N61&gt;=$M63),(30-MOD($N61,30))/30*$N60%*Q58,0)+IF(AND($N61+30&lt;$N63,$N61+30&gt;=$M63),(MOD($N61,30))/30*$N60%*Q58,0)</f>
        <v>0</v>
      </c>
      <c r="AA67" s="35">
        <f t="shared" ref="AA67" si="178">IF(AND($N61&lt;$N63,$N61&gt;=$M63),(30-MOD($N61,30))/30*$N60%*R58,0)+IF(AND($N61+30&lt;$N63,$N61+30&gt;=$M63),(MOD($N61,30))/30*$N60%*R58,0)</f>
        <v>0</v>
      </c>
      <c r="AB67" s="35">
        <f t="shared" ref="AB67" si="179">IF(AND($N61&lt;$N63,$N61&gt;=$M63),(30-MOD($N61,30))/30*$N60%*S58,0)+IF(AND($N61+30&lt;$N63,$N61+30&gt;=$M63),(MOD($N61,30))/30*$N60%*S58,0)</f>
        <v>0</v>
      </c>
      <c r="AE67" s="35">
        <f>IF(AND($N61&lt;$N63,$N61&gt;=$M63),(30-MOD($N61,30))/30*$N60%*T58,0)+IF(AND($N61+30&lt;$N63,$N61+30&gt;=$M63),(MOD($N61,30))/30*$N60%*T58,0)</f>
        <v>0</v>
      </c>
      <c r="AG67" s="35"/>
      <c r="AI67" s="35"/>
    </row>
    <row r="68" spans="3:35" x14ac:dyDescent="0.2">
      <c r="C68" s="31" t="s">
        <v>171</v>
      </c>
      <c r="H68" s="35">
        <f>IF(AND(E61&lt;E63,E61&gt;=D63),(30-MOD(E61,30))/30*E60%*H58,0)+IF(AND(E61+30&lt;E63,E61+30&gt;=D63),(MOD(E61,30))/30*E60%*H58,0)</f>
        <v>0</v>
      </c>
      <c r="I68" s="35">
        <f>IF(AND(F61&lt;F63,F61&gt;=E63),(30-MOD(F61,30))/30*F60%*H58,0)+IF(AND(F61+30&lt;F63,F61+30&gt;=E63),(MOD(F61,30))/30*F60%*H58,0)</f>
        <v>0</v>
      </c>
      <c r="J68" s="35" t="e">
        <f>IF(AND(G61&lt;G63,G61&gt;=F63),(30-MOD(G61,30))/30*G60%*H58,0)+IF(AND(G61+30&lt;G63,G61+30&gt;=F63),(MOD(G61,30))/30*G60%*H58,0)</f>
        <v>#REF!</v>
      </c>
      <c r="K68" s="35" t="e">
        <f>IF(AND(H61&lt;H63,H61&gt;=G63),(30-MOD(H61,30))/30*H60%*H58,0)+IF(AND(H61+30&lt;H63,H61+30&gt;=G63),(MOD(H61,30))/30*H60%*H58,0)</f>
        <v>#REF!</v>
      </c>
      <c r="L68" s="35">
        <f>IF(AND(I61&lt;I63,I61&gt;=H63),(30-MOD(I61,30))/30*I60%*H58,0)+IF(AND(I61+30&lt;I63,I61+30&gt;=H63),(MOD(I61,30))/30*I60%*H58,0)</f>
        <v>0</v>
      </c>
      <c r="M68" s="35">
        <f>IF(AND(J61&lt;J63,J61&gt;=I63),(30-MOD(J61,30))/30*J60%*H58,0)+IF(AND(J61+30&lt;J63,J61+30&gt;=I63),(MOD(J61,30))/30*J60%*H58,0)</f>
        <v>0</v>
      </c>
      <c r="N68" s="35">
        <f>IF(AND(K61&lt;K63,K61&gt;=J63),(30-MOD(K61,30))/30*K60%*H58,0)+IF(AND(K61+30&lt;K63,K61+30&gt;=J63),(MOD(K61,30))/30*K60%*H58,0)</f>
        <v>0</v>
      </c>
      <c r="O68" s="35">
        <f>IF(AND(L61&lt;L63,L61&gt;=K63),(30-MOD(L61,30))/30*L60%*H58,0)+IF(AND(L61+30&lt;L63,L61+30&gt;=K63),(MOD(L61,30))/30*L60%*H58,0)</f>
        <v>0</v>
      </c>
      <c r="P68" s="35">
        <f>IF(AND($M61&lt;$M63,$M61&gt;=$L63),(30-MOD($M61,30))/30*$M60%*H58,0)+IF(AND($M61+30&lt;$M63,$M61+30&gt;=$L63),(MOD($M61,30))/30*$M60%*H58,0)</f>
        <v>0</v>
      </c>
      <c r="Q68" s="35">
        <f t="shared" ref="Q68" si="180">IF(AND($M61&lt;$M63,$M61&gt;=$L63),(30-MOD($M61,30))/30*$M60%*I58,0)+IF(AND($M61+30&lt;$M63,$M61+30&gt;=$L63),(MOD($M61,30))/30*$M60%*I58,0)</f>
        <v>0</v>
      </c>
      <c r="R68" s="35">
        <f t="shared" ref="R68" si="181">IF(AND($M61&lt;$M63,$M61&gt;=$L63),(30-MOD($M61,30))/30*$M60%*J58,0)+IF(AND($M61+30&lt;$M63,$M61+30&gt;=$L63),(MOD($M61,30))/30*$M60%*J58,0)</f>
        <v>0</v>
      </c>
      <c r="S68" s="35">
        <f t="shared" ref="S68" si="182">IF(AND($M61&lt;$M63,$M61&gt;=$L63),(30-MOD($M61,30))/30*$M60%*K58,0)+IF(AND($M61+30&lt;$M63,$M61+30&gt;=$L63),(MOD($M61,30))/30*$M60%*K58,0)</f>
        <v>0</v>
      </c>
      <c r="T68" s="35">
        <f t="shared" ref="T68" si="183">IF(AND($M61&lt;$M63,$M61&gt;=$L63),(30-MOD($M61,30))/30*$M60%*L58,0)+IF(AND($M61+30&lt;$M63,$M61+30&gt;=$L63),(MOD($M61,30))/30*$M60%*L58,0)</f>
        <v>0</v>
      </c>
      <c r="U68" s="35">
        <f t="shared" ref="U68" si="184">IF(AND($M61&lt;$M63,$M61&gt;=$L63),(30-MOD($M61,30))/30*$M60%*M58,0)+IF(AND($M61+30&lt;$M63,$M61+30&gt;=$L63),(MOD($M61,30))/30*$M60%*M58,0)</f>
        <v>0</v>
      </c>
      <c r="V68" s="35">
        <f t="shared" ref="V68" si="185">IF(AND($M61&lt;$M63,$M61&gt;=$L63),(30-MOD($M61,30))/30*$M60%*N58,0)+IF(AND($M61+30&lt;$M63,$M61+30&gt;=$L63),(MOD($M61,30))/30*$M60%*N58,0)</f>
        <v>0</v>
      </c>
      <c r="W68" s="35">
        <f t="shared" ref="W68" si="186">IF(AND($M61&lt;$M63,$M61&gt;=$L63),(30-MOD($M61,30))/30*$M60%*O58,0)+IF(AND($M61+30&lt;$M63,$M61+30&gt;=$L63),(MOD($M61,30))/30*$M60%*O58,0)</f>
        <v>0</v>
      </c>
      <c r="X68" s="35">
        <f t="shared" ref="X68" si="187">IF(AND($M61&lt;$M63,$M61&gt;=$L63),(30-MOD($M61,30))/30*$M60%*P58,0)+IF(AND($M61+30&lt;$M63,$M61+30&gt;=$L63),(MOD($M61,30))/30*$M60%*P58,0)</f>
        <v>0</v>
      </c>
      <c r="Y68" s="35">
        <f t="shared" ref="Y68" si="188">IF(AND($M61&lt;$M63,$M61&gt;=$L63),(30-MOD($M61,30))/30*$M60%*Q58,0)+IF(AND($M61+30&lt;$M63,$M61+30&gt;=$L63),(MOD($M61,30))/30*$M60%*Q58,0)</f>
        <v>0</v>
      </c>
      <c r="Z68" s="35">
        <f t="shared" ref="Z68" si="189">IF(AND($M61&lt;$M63,$M61&gt;=$L63),(30-MOD($M61,30))/30*$M60%*R58,0)+IF(AND($M61+30&lt;$M63,$M61+30&gt;=$L63),(MOD($M61,30))/30*$M60%*R58,0)</f>
        <v>0</v>
      </c>
      <c r="AA68" s="35">
        <f t="shared" ref="AA68" si="190">IF(AND($M61&lt;$M63,$M61&gt;=$L63),(30-MOD($M61,30))/30*$M60%*S58,0)+IF(AND($M61+30&lt;$M63,$M61+30&gt;=$L63),(MOD($M61,30))/30*$M60%*S58,0)</f>
        <v>0</v>
      </c>
      <c r="AB68" s="35">
        <f t="shared" ref="AB68" si="191">IF(AND($M61&lt;$M63,$M61&gt;=$L63),(30-MOD($M61,30))/30*$M60%*T58,0)+IF(AND($M61+30&lt;$M63,$M61+30&gt;=$L63),(MOD($M61,30))/30*$M60%*T58,0)</f>
        <v>0</v>
      </c>
      <c r="AE68" s="35">
        <f>IF(AND($M61&lt;$M63,$M61&gt;=$L63),(30-MOD($M61,30))/30*$M60%*U58,0)+IF(AND($M61+30&lt;$M63,$M61+30&gt;=$L63),(MOD($M61,30))/30*$M60%*U58,0)</f>
        <v>0</v>
      </c>
      <c r="AG68" s="35"/>
      <c r="AI68" s="35"/>
    </row>
    <row r="69" spans="3:35" x14ac:dyDescent="0.2">
      <c r="C69" s="31" t="s">
        <v>172</v>
      </c>
      <c r="I69" s="35">
        <f>IF(AND(E61&lt;E63,E61&gt;=D63),(30-MOD(E61,30))/30*E60%*I58,0)+IF(AND(E61+30&lt;E63,E61+30&gt;=D63),(MOD(E61,30))/30*E60%*I58,0)</f>
        <v>0</v>
      </c>
      <c r="J69" s="35">
        <f>IF(AND(F61&lt;F63,F61&gt;=E63),(30-MOD(F61,30))/30*F60%*I58,0)+IF(AND(F61+30&lt;F63,F61+30&gt;=E63),(MOD(F61,30))/30*F60%*I58,0)</f>
        <v>0</v>
      </c>
      <c r="K69" s="35" t="e">
        <f>IF(AND(G61&lt;G63,G61&gt;=F63),(30-MOD(G61,30))/30*G60%*I58,0)+IF(AND(G61+30&lt;G63,G61+30&gt;=F63),(MOD(G61,30))/30*G60%*I58,0)</f>
        <v>#REF!</v>
      </c>
      <c r="L69" s="35" t="e">
        <f>IF(AND(H61&lt;H63,H61&gt;=G63),(30-MOD(H61,30))/30*H60%*I58,0)+IF(AND(H61+30&lt;H63,H61+30&gt;=G63),(MOD(H61,30))/30*H60%*I58,0)</f>
        <v>#REF!</v>
      </c>
      <c r="M69" s="35">
        <f>IF(AND(I61&lt;I63,I61&gt;=H63),(30-MOD(I61,30))/30*I60%*I58,0)+IF(AND(I61+30&lt;I63,I61+30&gt;=H63),(MOD(I61,30))/30*I60%*I58,0)</f>
        <v>0</v>
      </c>
      <c r="N69" s="35">
        <f>IF(AND(J61&lt;J63,J61&gt;=I63),(30-MOD(J61,30))/30*J60%*I58,0)+IF(AND(J61+30&lt;J63,J61+30&gt;=I63),(MOD(J61,30))/30*J60%*I58,0)</f>
        <v>0</v>
      </c>
      <c r="O69" s="35">
        <f>IF(AND(K61&lt;K63,K61&gt;=J63),(30-MOD(K61,30))/30*K60%*I58,0)+IF(AND(K61+30&lt;K63,K61+30&gt;=J63),(MOD(K61,30))/30*K60%*I58,0)</f>
        <v>0</v>
      </c>
      <c r="P69" s="35">
        <f>IF(AND($L61&lt;$L63,$L61&gt;=$K63),(30-MOD($L61,30))/30*$L60%*I58,0)+IF(AND($L61+30&lt;$L63,$L61+30&gt;=$K63),(MOD($L61,30))/30*$L60%*I58,0)</f>
        <v>0</v>
      </c>
      <c r="Q69" s="35">
        <f t="shared" ref="Q69" si="192">IF(AND($L61&lt;$L63,$L61&gt;=$K63),(30-MOD($L61,30))/30*$L60%*J58,0)+IF(AND($L61+30&lt;$L63,$L61+30&gt;=$K63),(MOD($L61,30))/30*$L60%*J58,0)</f>
        <v>0</v>
      </c>
      <c r="R69" s="35">
        <f t="shared" ref="R69" si="193">IF(AND($L61&lt;$L63,$L61&gt;=$K63),(30-MOD($L61,30))/30*$L60%*K58,0)+IF(AND($L61+30&lt;$L63,$L61+30&gt;=$K63),(MOD($L61,30))/30*$L60%*K58,0)</f>
        <v>0</v>
      </c>
      <c r="S69" s="35">
        <f t="shared" ref="S69" si="194">IF(AND($L61&lt;$L63,$L61&gt;=$K63),(30-MOD($L61,30))/30*$L60%*L58,0)+IF(AND($L61+30&lt;$L63,$L61+30&gt;=$K63),(MOD($L61,30))/30*$L60%*L58,0)</f>
        <v>0</v>
      </c>
      <c r="T69" s="35">
        <f t="shared" ref="T69" si="195">IF(AND($L61&lt;$L63,$L61&gt;=$K63),(30-MOD($L61,30))/30*$L60%*M58,0)+IF(AND($L61+30&lt;$L63,$L61+30&gt;=$K63),(MOD($L61,30))/30*$L60%*M58,0)</f>
        <v>0</v>
      </c>
      <c r="U69" s="35">
        <f t="shared" ref="U69" si="196">IF(AND($L61&lt;$L63,$L61&gt;=$K63),(30-MOD($L61,30))/30*$L60%*N58,0)+IF(AND($L61+30&lt;$L63,$L61+30&gt;=$K63),(MOD($L61,30))/30*$L60%*N58,0)</f>
        <v>0</v>
      </c>
      <c r="V69" s="35">
        <f t="shared" ref="V69" si="197">IF(AND($L61&lt;$L63,$L61&gt;=$K63),(30-MOD($L61,30))/30*$L60%*O58,0)+IF(AND($L61+30&lt;$L63,$L61+30&gt;=$K63),(MOD($L61,30))/30*$L60%*O58,0)</f>
        <v>0</v>
      </c>
      <c r="W69" s="35">
        <f t="shared" ref="W69" si="198">IF(AND($L61&lt;$L63,$L61&gt;=$K63),(30-MOD($L61,30))/30*$L60%*P58,0)+IF(AND($L61+30&lt;$L63,$L61+30&gt;=$K63),(MOD($L61,30))/30*$L60%*P58,0)</f>
        <v>0</v>
      </c>
      <c r="X69" s="35">
        <f t="shared" ref="X69" si="199">IF(AND($L61&lt;$L63,$L61&gt;=$K63),(30-MOD($L61,30))/30*$L60%*Q58,0)+IF(AND($L61+30&lt;$L63,$L61+30&gt;=$K63),(MOD($L61,30))/30*$L60%*Q58,0)</f>
        <v>0</v>
      </c>
      <c r="Y69" s="35">
        <f t="shared" ref="Y69" si="200">IF(AND($L61&lt;$L63,$L61&gt;=$K63),(30-MOD($L61,30))/30*$L60%*R58,0)+IF(AND($L61+30&lt;$L63,$L61+30&gt;=$K63),(MOD($L61,30))/30*$L60%*R58,0)</f>
        <v>0</v>
      </c>
      <c r="Z69" s="35">
        <f t="shared" ref="Z69" si="201">IF(AND($L61&lt;$L63,$L61&gt;=$K63),(30-MOD($L61,30))/30*$L60%*S58,0)+IF(AND($L61+30&lt;$L63,$L61+30&gt;=$K63),(MOD($L61,30))/30*$L60%*S58,0)</f>
        <v>0</v>
      </c>
      <c r="AA69" s="35">
        <f t="shared" ref="AA69" si="202">IF(AND($L61&lt;$L63,$L61&gt;=$K63),(30-MOD($L61,30))/30*$L60%*T58,0)+IF(AND($L61+30&lt;$L63,$L61+30&gt;=$K63),(MOD($L61,30))/30*$L60%*T58,0)</f>
        <v>0</v>
      </c>
      <c r="AB69" s="35">
        <f t="shared" ref="AB69" si="203">IF(AND($L61&lt;$L63,$L61&gt;=$K63),(30-MOD($L61,30))/30*$L60%*U58,0)+IF(AND($L61+30&lt;$L63,$L61+30&gt;=$K63),(MOD($L61,30))/30*$L60%*U58,0)</f>
        <v>0</v>
      </c>
      <c r="AE69" s="35">
        <f>IF(AND($L61&lt;$L63,$L61&gt;=$K63),(30-MOD($L61,30))/30*$L60%*V58,0)+IF(AND($L61+30&lt;$L63,$L61+30&gt;=$K63),(MOD($L61,30))/30*$L60%*V58,0)</f>
        <v>0</v>
      </c>
      <c r="AG69" s="35"/>
      <c r="AI69" s="35"/>
    </row>
    <row r="70" spans="3:35" x14ac:dyDescent="0.2">
      <c r="C70" s="31" t="s">
        <v>173</v>
      </c>
      <c r="J70" s="35">
        <f>IF(AND(E61&lt;E63,E61&gt;=D63),(30-MOD(E61,30))/30*E60%*J58,0)+IF(AND(E61+30&lt;E63,E61+30&gt;=D63),(MOD(E61,30))/30*E60%*J58,0)</f>
        <v>0</v>
      </c>
      <c r="K70" s="35">
        <f>IF(AND(F61&lt;F63,F61&gt;=E63),(30-MOD(F61,30))/30*F60%*J58,0)+IF(AND(F61+30&lt;F63,F61+30&gt;=E63),(MOD(F61,30))/30*F60%*J58,0)</f>
        <v>0</v>
      </c>
      <c r="L70" s="35" t="e">
        <f>IF(AND(G61&lt;G63,G61&gt;=F63),(30-MOD(G61,30))/30*G60%*J58,0)+IF(AND(G61+30&lt;G63,G61+30&gt;=F63),(MOD(G61,30))/30*G60%*J58,0)</f>
        <v>#REF!</v>
      </c>
      <c r="M70" s="35" t="e">
        <f>IF(AND(H61&lt;H63,H61&gt;=G63),(30-MOD(H61,30))/30*H60%*J58,0)+IF(AND(H61+30&lt;H63,H61+30&gt;=G63),(MOD(H61,30))/30*H60%*J58,0)</f>
        <v>#REF!</v>
      </c>
      <c r="N70" s="35">
        <f>IF(AND(I61&lt;I63,I61&gt;=H63),(30-MOD(I61,30))/30*I60%*J58,0)+IF(AND(I61+30&lt;I63,I61+30&gt;=H63),(MOD(I61,30))/30*I60%*J58,0)</f>
        <v>0</v>
      </c>
      <c r="O70" s="35">
        <f>IF(AND(J61&lt;J63,J61&gt;=I63),(30-MOD(J61,30))/30*J60%*J58,0)+IF(AND(J61+30&lt;J63,J61+30&gt;=I63),(MOD(J61,30))/30*J60%*J58,0)</f>
        <v>0</v>
      </c>
      <c r="P70" s="35">
        <f>IF(AND($K61&lt;$K63,$K61&gt;=$J63),(30-MOD($K61,30))/30*$K60%*J58,0)+IF(AND($K61+30&lt;$K63,$K61+30&gt;=$J63),(MOD($K61,30))/30*$K60%*J58,0)</f>
        <v>0</v>
      </c>
      <c r="Q70" s="35">
        <f t="shared" ref="Q70" si="204">IF(AND($K61&lt;$K63,$K61&gt;=$J63),(30-MOD($K61,30))/30*$K60%*K58,0)+IF(AND($K61+30&lt;$K63,$K61+30&gt;=$J63),(MOD($K61,30))/30*$K60%*K58,0)</f>
        <v>0</v>
      </c>
      <c r="R70" s="35">
        <f t="shared" ref="R70" si="205">IF(AND($K61&lt;$K63,$K61&gt;=$J63),(30-MOD($K61,30))/30*$K60%*L58,0)+IF(AND($K61+30&lt;$K63,$K61+30&gt;=$J63),(MOD($K61,30))/30*$K60%*L58,0)</f>
        <v>0</v>
      </c>
      <c r="S70" s="35">
        <f t="shared" ref="S70" si="206">IF(AND($K61&lt;$K63,$K61&gt;=$J63),(30-MOD($K61,30))/30*$K60%*M58,0)+IF(AND($K61+30&lt;$K63,$K61+30&gt;=$J63),(MOD($K61,30))/30*$K60%*M58,0)</f>
        <v>0</v>
      </c>
      <c r="T70" s="35">
        <f t="shared" ref="T70" si="207">IF(AND($K61&lt;$K63,$K61&gt;=$J63),(30-MOD($K61,30))/30*$K60%*N58,0)+IF(AND($K61+30&lt;$K63,$K61+30&gt;=$J63),(MOD($K61,30))/30*$K60%*N58,0)</f>
        <v>0</v>
      </c>
      <c r="U70" s="35">
        <f t="shared" ref="U70" si="208">IF(AND($K61&lt;$K63,$K61&gt;=$J63),(30-MOD($K61,30))/30*$K60%*O58,0)+IF(AND($K61+30&lt;$K63,$K61+30&gt;=$J63),(MOD($K61,30))/30*$K60%*O58,0)</f>
        <v>0</v>
      </c>
      <c r="V70" s="35">
        <f t="shared" ref="V70" si="209">IF(AND($K61&lt;$K63,$K61&gt;=$J63),(30-MOD($K61,30))/30*$K60%*P58,0)+IF(AND($K61+30&lt;$K63,$K61+30&gt;=$J63),(MOD($K61,30))/30*$K60%*P58,0)</f>
        <v>0</v>
      </c>
      <c r="W70" s="35">
        <f t="shared" ref="W70" si="210">IF(AND($K61&lt;$K63,$K61&gt;=$J63),(30-MOD($K61,30))/30*$K60%*Q58,0)+IF(AND($K61+30&lt;$K63,$K61+30&gt;=$J63),(MOD($K61,30))/30*$K60%*Q58,0)</f>
        <v>0</v>
      </c>
      <c r="X70" s="35">
        <f t="shared" ref="X70" si="211">IF(AND($K61&lt;$K63,$K61&gt;=$J63),(30-MOD($K61,30))/30*$K60%*R58,0)+IF(AND($K61+30&lt;$K63,$K61+30&gt;=$J63),(MOD($K61,30))/30*$K60%*R58,0)</f>
        <v>0</v>
      </c>
      <c r="Y70" s="35">
        <f t="shared" ref="Y70" si="212">IF(AND($K61&lt;$K63,$K61&gt;=$J63),(30-MOD($K61,30))/30*$K60%*S58,0)+IF(AND($K61+30&lt;$K63,$K61+30&gt;=$J63),(MOD($K61,30))/30*$K60%*S58,0)</f>
        <v>0</v>
      </c>
      <c r="Z70" s="35">
        <f t="shared" ref="Z70" si="213">IF(AND($K61&lt;$K63,$K61&gt;=$J63),(30-MOD($K61,30))/30*$K60%*T58,0)+IF(AND($K61+30&lt;$K63,$K61+30&gt;=$J63),(MOD($K61,30))/30*$K60%*T58,0)</f>
        <v>0</v>
      </c>
      <c r="AA70" s="35">
        <f t="shared" ref="AA70" si="214">IF(AND($K61&lt;$K63,$K61&gt;=$J63),(30-MOD($K61,30))/30*$K60%*U58,0)+IF(AND($K61+30&lt;$K63,$K61+30&gt;=$J63),(MOD($K61,30))/30*$K60%*U58,0)</f>
        <v>0</v>
      </c>
      <c r="AB70" s="35">
        <f t="shared" ref="AB70" si="215">IF(AND($K61&lt;$K63,$K61&gt;=$J63),(30-MOD($K61,30))/30*$K60%*V58,0)+IF(AND($K61+30&lt;$K63,$K61+30&gt;=$J63),(MOD($K61,30))/30*$K60%*V58,0)</f>
        <v>0</v>
      </c>
      <c r="AE70" s="35">
        <f>IF(AND($K61&lt;$K63,$K61&gt;=$J63),(30-MOD($K61,30))/30*$K60%*W58,0)+IF(AND($K61+30&lt;$K63,$K61+30&gt;=$J63),(MOD($K61,30))/30*$K60%*W58,0)</f>
        <v>0</v>
      </c>
      <c r="AG70" s="35"/>
      <c r="AI70" s="35"/>
    </row>
    <row r="71" spans="3:35" x14ac:dyDescent="0.2">
      <c r="C71" s="31" t="s">
        <v>174</v>
      </c>
      <c r="K71" s="35">
        <f>IF(AND(E61&lt;E63,E61&gt;=D63),(30-MOD(E61,30))/30*E60%*K58,0)+IF(AND(E61+30&lt;E63,E61+30&gt;=D63),(MOD(E61,30))/30*E60%*K58,0)</f>
        <v>0</v>
      </c>
      <c r="L71" s="35">
        <f>IF(AND(F61&lt;F63,F61&gt;=E63),(30-MOD(F61,30))/30*F60%*K58,0)+IF(AND(F61+30&lt;F63,F61+30&gt;=E63),(MOD(F61,30))/30*F60%*K58,0)</f>
        <v>0</v>
      </c>
      <c r="M71" s="35" t="e">
        <f>IF(AND(G61&lt;G63,G61&gt;=F63),(30-MOD(G61,30))/30*G60%*K58,0)+IF(AND(G61+30&lt;G63,G61+30&gt;=F63),(MOD(G61,30))/30*G60%*K58,0)</f>
        <v>#REF!</v>
      </c>
      <c r="N71" s="35" t="e">
        <f>IF(AND(H61&lt;H63,H61&gt;=G63),(30-MOD(H61,30))/30*H60%*K58,0)+IF(AND(H61+30&lt;H63,H61+30&gt;=G63),(MOD(H61,30))/30*H60%*K58,0)</f>
        <v>#REF!</v>
      </c>
      <c r="O71" s="35">
        <f>IF(AND(I61&lt;I63,I61&gt;=H63),(30-MOD(I61,30))/30*I60%*K58,0)+IF(AND(I61+30&lt;I63,I61+30&gt;=H63),(MOD(I61,30))/30*I60%*K58,0)</f>
        <v>0</v>
      </c>
      <c r="P71" s="35">
        <f>IF(AND($J61&lt;$J63,$J61&gt;=$I63),(30-MOD($J61,30))/30*$J60%*K58,0)+IF(AND($J61+30&lt;$J63,$J61+30&gt;=$I63),(MOD($J61,30))/30*$J60%*K58,0)</f>
        <v>0</v>
      </c>
      <c r="Q71" s="35">
        <f t="shared" ref="Q71" si="216">IF(AND($J61&lt;$J63,$J61&gt;=$I63),(30-MOD($J61,30))/30*$J60%*L58,0)+IF(AND($J61+30&lt;$J63,$J61+30&gt;=$I63),(MOD($J61,30))/30*$J60%*L58,0)</f>
        <v>0</v>
      </c>
      <c r="R71" s="35">
        <f t="shared" ref="R71" si="217">IF(AND($J61&lt;$J63,$J61&gt;=$I63),(30-MOD($J61,30))/30*$J60%*M58,0)+IF(AND($J61+30&lt;$J63,$J61+30&gt;=$I63),(MOD($J61,30))/30*$J60%*M58,0)</f>
        <v>0</v>
      </c>
      <c r="S71" s="35">
        <f t="shared" ref="S71" si="218">IF(AND($J61&lt;$J63,$J61&gt;=$I63),(30-MOD($J61,30))/30*$J60%*N58,0)+IF(AND($J61+30&lt;$J63,$J61+30&gt;=$I63),(MOD($J61,30))/30*$J60%*N58,0)</f>
        <v>0</v>
      </c>
      <c r="T71" s="35">
        <f t="shared" ref="T71" si="219">IF(AND($J61&lt;$J63,$J61&gt;=$I63),(30-MOD($J61,30))/30*$J60%*O58,0)+IF(AND($J61+30&lt;$J63,$J61+30&gt;=$I63),(MOD($J61,30))/30*$J60%*O58,0)</f>
        <v>0</v>
      </c>
      <c r="U71" s="35">
        <f t="shared" ref="U71" si="220">IF(AND($J61&lt;$J63,$J61&gt;=$I63),(30-MOD($J61,30))/30*$J60%*P58,0)+IF(AND($J61+30&lt;$J63,$J61+30&gt;=$I63),(MOD($J61,30))/30*$J60%*P58,0)</f>
        <v>0</v>
      </c>
      <c r="V71" s="35">
        <f t="shared" ref="V71" si="221">IF(AND($J61&lt;$J63,$J61&gt;=$I63),(30-MOD($J61,30))/30*$J60%*Q58,0)+IF(AND($J61+30&lt;$J63,$J61+30&gt;=$I63),(MOD($J61,30))/30*$J60%*Q58,0)</f>
        <v>0</v>
      </c>
      <c r="W71" s="35">
        <f t="shared" ref="W71" si="222">IF(AND($J61&lt;$J63,$J61&gt;=$I63),(30-MOD($J61,30))/30*$J60%*R58,0)+IF(AND($J61+30&lt;$J63,$J61+30&gt;=$I63),(MOD($J61,30))/30*$J60%*R58,0)</f>
        <v>0</v>
      </c>
      <c r="X71" s="35">
        <f t="shared" ref="X71" si="223">IF(AND($J61&lt;$J63,$J61&gt;=$I63),(30-MOD($J61,30))/30*$J60%*S58,0)+IF(AND($J61+30&lt;$J63,$J61+30&gt;=$I63),(MOD($J61,30))/30*$J60%*S58,0)</f>
        <v>0</v>
      </c>
      <c r="Y71" s="35">
        <f t="shared" ref="Y71" si="224">IF(AND($J61&lt;$J63,$J61&gt;=$I63),(30-MOD($J61,30))/30*$J60%*T58,0)+IF(AND($J61+30&lt;$J63,$J61+30&gt;=$I63),(MOD($J61,30))/30*$J60%*T58,0)</f>
        <v>0</v>
      </c>
      <c r="Z71" s="35">
        <f t="shared" ref="Z71" si="225">IF(AND($J61&lt;$J63,$J61&gt;=$I63),(30-MOD($J61,30))/30*$J60%*U58,0)+IF(AND($J61+30&lt;$J63,$J61+30&gt;=$I63),(MOD($J61,30))/30*$J60%*U58,0)</f>
        <v>0</v>
      </c>
      <c r="AA71" s="35">
        <f t="shared" ref="AA71" si="226">IF(AND($J61&lt;$J63,$J61&gt;=$I63),(30-MOD($J61,30))/30*$J60%*V58,0)+IF(AND($J61+30&lt;$J63,$J61+30&gt;=$I63),(MOD($J61,30))/30*$J60%*V58,0)</f>
        <v>0</v>
      </c>
      <c r="AB71" s="35">
        <f t="shared" ref="AB71" si="227">IF(AND($J61&lt;$J63,$J61&gt;=$I63),(30-MOD($J61,30))/30*$J60%*W58,0)+IF(AND($J61+30&lt;$J63,$J61+30&gt;=$I63),(MOD($J61,30))/30*$J60%*W58,0)</f>
        <v>0</v>
      </c>
      <c r="AE71" s="35">
        <f>IF(AND($J61&lt;$J63,$J61&gt;=$I63),(30-MOD($J61,30))/30*$J60%*X58,0)+IF(AND($J61+30&lt;$J63,$J61+30&gt;=$I63),(MOD($J61,30))/30*$J60%*X58,0)</f>
        <v>0</v>
      </c>
      <c r="AG71" s="35"/>
      <c r="AI71" s="35"/>
    </row>
    <row r="72" spans="3:35" x14ac:dyDescent="0.2">
      <c r="C72" s="31" t="s">
        <v>175</v>
      </c>
      <c r="J72" s="35"/>
      <c r="K72" s="35"/>
      <c r="L72" s="35">
        <f>IF(AND(E61&lt;E63,E61&gt;=D63),(30-MOD(E61,30))/30*E60%*L58,0)+IF(AND(E61+30&lt;E63,E61+30&gt;=D63),(MOD(E61,30))/30*E60%*L58,0)</f>
        <v>0</v>
      </c>
      <c r="M72" s="35">
        <f>IF(AND(F61&lt;F63,F61&gt;=E63),(30-MOD(F61,30))/30*F60%*L58,0)+IF(AND(F61+30&lt;F63,F61+30&gt;=E63),(MOD(F61,30))/30*F60%*L58,0)</f>
        <v>0</v>
      </c>
      <c r="N72" s="35" t="e">
        <f>IF(AND(G61&lt;G63,G61&gt;=F63),(30-MOD(G61,30))/30*G60%*L58,0)+IF(AND(G61+30&lt;G63,G61+30&gt;=F63),(MOD(G61,30))/30*G60%*L58,0)</f>
        <v>#REF!</v>
      </c>
      <c r="O72" s="35" t="e">
        <f>IF(AND(H61&lt;H63,H61&gt;=G63),(30-MOD(H61,30))/30*H60%*L58,0)+IF(AND(H61+30&lt;H63,H61+30&gt;=G63),(MOD(H61,30))/30*H60%*L58,0)</f>
        <v>#REF!</v>
      </c>
      <c r="P72" s="35">
        <f>IF(AND($I61&lt;$I63,$I61&gt;=$H63),(30-MOD($I61,30))/30*$I60%*L58,0)+IF(AND($I61+30&lt;$I63,$I61+30&gt;=$H63),(MOD($I61,30))/30*$I60%*L58,0)</f>
        <v>0</v>
      </c>
      <c r="Q72" s="35">
        <f t="shared" ref="Q72" si="228">IF(AND($I61&lt;$I63,$I61&gt;=$H63),(30-MOD($I61,30))/30*$I60%*M58,0)+IF(AND($I61+30&lt;$I63,$I61+30&gt;=$H63),(MOD($I61,30))/30*$I60%*M58,0)</f>
        <v>0</v>
      </c>
      <c r="R72" s="35">
        <f t="shared" ref="R72" si="229">IF(AND($I61&lt;$I63,$I61&gt;=$H63),(30-MOD($I61,30))/30*$I60%*N58,0)+IF(AND($I61+30&lt;$I63,$I61+30&gt;=$H63),(MOD($I61,30))/30*$I60%*N58,0)</f>
        <v>0</v>
      </c>
      <c r="S72" s="35">
        <f t="shared" ref="S72" si="230">IF(AND($I61&lt;$I63,$I61&gt;=$H63),(30-MOD($I61,30))/30*$I60%*O58,0)+IF(AND($I61+30&lt;$I63,$I61+30&gt;=$H63),(MOD($I61,30))/30*$I60%*O58,0)</f>
        <v>0</v>
      </c>
      <c r="T72" s="35">
        <f t="shared" ref="T72" si="231">IF(AND($I61&lt;$I63,$I61&gt;=$H63),(30-MOD($I61,30))/30*$I60%*P58,0)+IF(AND($I61+30&lt;$I63,$I61+30&gt;=$H63),(MOD($I61,30))/30*$I60%*P58,0)</f>
        <v>0</v>
      </c>
      <c r="U72" s="35">
        <f t="shared" ref="U72" si="232">IF(AND($I61&lt;$I63,$I61&gt;=$H63),(30-MOD($I61,30))/30*$I60%*Q58,0)+IF(AND($I61+30&lt;$I63,$I61+30&gt;=$H63),(MOD($I61,30))/30*$I60%*Q58,0)</f>
        <v>0</v>
      </c>
      <c r="V72" s="35">
        <f t="shared" ref="V72" si="233">IF(AND($I61&lt;$I63,$I61&gt;=$H63),(30-MOD($I61,30))/30*$I60%*R58,0)+IF(AND($I61+30&lt;$I63,$I61+30&gt;=$H63),(MOD($I61,30))/30*$I60%*R58,0)</f>
        <v>0</v>
      </c>
      <c r="W72" s="35">
        <f t="shared" ref="W72" si="234">IF(AND($I61&lt;$I63,$I61&gt;=$H63),(30-MOD($I61,30))/30*$I60%*S58,0)+IF(AND($I61+30&lt;$I63,$I61+30&gt;=$H63),(MOD($I61,30))/30*$I60%*S58,0)</f>
        <v>0</v>
      </c>
      <c r="X72" s="35">
        <f t="shared" ref="X72" si="235">IF(AND($I61&lt;$I63,$I61&gt;=$H63),(30-MOD($I61,30))/30*$I60%*T58,0)+IF(AND($I61+30&lt;$I63,$I61+30&gt;=$H63),(MOD($I61,30))/30*$I60%*T58,0)</f>
        <v>0</v>
      </c>
      <c r="Y72" s="35">
        <f t="shared" ref="Y72" si="236">IF(AND($I61&lt;$I63,$I61&gt;=$H63),(30-MOD($I61,30))/30*$I60%*U58,0)+IF(AND($I61+30&lt;$I63,$I61+30&gt;=$H63),(MOD($I61,30))/30*$I60%*U58,0)</f>
        <v>0</v>
      </c>
      <c r="Z72" s="35">
        <f t="shared" ref="Z72" si="237">IF(AND($I61&lt;$I63,$I61&gt;=$H63),(30-MOD($I61,30))/30*$I60%*V58,0)+IF(AND($I61+30&lt;$I63,$I61+30&gt;=$H63),(MOD($I61,30))/30*$I60%*V58,0)</f>
        <v>0</v>
      </c>
      <c r="AA72" s="35">
        <f t="shared" ref="AA72" si="238">IF(AND($I61&lt;$I63,$I61&gt;=$H63),(30-MOD($I61,30))/30*$I60%*W58,0)+IF(AND($I61+30&lt;$I63,$I61+30&gt;=$H63),(MOD($I61,30))/30*$I60%*W58,0)</f>
        <v>0</v>
      </c>
      <c r="AB72" s="35">
        <f t="shared" ref="AB72" si="239">IF(AND($I61&lt;$I63,$I61&gt;=$H63),(30-MOD($I61,30))/30*$I60%*X58,0)+IF(AND($I61+30&lt;$I63,$I61+30&gt;=$H63),(MOD($I61,30))/30*$I60%*X58,0)</f>
        <v>0</v>
      </c>
      <c r="AE72" s="35">
        <f>IF(AND($I61&lt;$I63,$I61&gt;=$H63),(30-MOD($I61,30))/30*$I60%*Y58,0)+IF(AND($I61+30&lt;$I63,$I61+30&gt;=$H63),(MOD($I61,30))/30*$I60%*Y58,0)</f>
        <v>0</v>
      </c>
      <c r="AG72" s="35"/>
      <c r="AI72" s="35"/>
    </row>
    <row r="73" spans="3:35" x14ac:dyDescent="0.2">
      <c r="C73" s="31" t="s">
        <v>176</v>
      </c>
      <c r="I73" s="35"/>
      <c r="J73" s="35"/>
      <c r="K73" s="35"/>
      <c r="L73" s="35"/>
      <c r="M73" s="35">
        <f>IF(AND(E61&lt;E63,E61&gt;=D63),(30-MOD(E61,30))/30*E60%*M58,0)+IF(AND(E61+30&lt;E63,E61+30&gt;=D63),(MOD(E61,30))/30*E60%*M58,0)</f>
        <v>0</v>
      </c>
      <c r="N73" s="35">
        <f>IF(AND(F61&lt;F63,F61&gt;=E63),(30-MOD(F61,30))/30*F60%*M58,0)+IF(AND(F61+30&lt;F63,F61+30&gt;=E63),(MOD(F61,30))/30*F60%*M58,0)</f>
        <v>0</v>
      </c>
      <c r="O73" s="35" t="e">
        <f>IF(AND(G61&lt;G63,G61&gt;=F63),(30-MOD(G61,30))/30*G60%*M58,0)+IF(AND(G61+30&lt;G63,G61+30&gt;=F63),(MOD(G61,30))/30*G60%*M58,0)</f>
        <v>#REF!</v>
      </c>
      <c r="P73" s="35" t="e">
        <f>IF(AND($H61&lt;$H63,$H61&gt;=$G63),(30-MOD($H61,30))/30*$H60%*M58,0)+IF(AND($H61+30&lt;$H63,$H61+30&gt;=$G63),(MOD($H61,30))/30*$H60%*M58,0)</f>
        <v>#REF!</v>
      </c>
      <c r="Q73" s="35" t="e">
        <f t="shared" ref="Q73" si="240">IF(AND($H61&lt;$H63,$H61&gt;=$G63),(30-MOD($H61,30))/30*$H60%*N58,0)+IF(AND($H61+30&lt;$H63,$H61+30&gt;=$G63),(MOD($H61,30))/30*$H60%*N58,0)</f>
        <v>#REF!</v>
      </c>
      <c r="R73" s="35" t="e">
        <f t="shared" ref="R73" si="241">IF(AND($H61&lt;$H63,$H61&gt;=$G63),(30-MOD($H61,30))/30*$H60%*O58,0)+IF(AND($H61+30&lt;$H63,$H61+30&gt;=$G63),(MOD($H61,30))/30*$H60%*O58,0)</f>
        <v>#REF!</v>
      </c>
      <c r="S73" s="35" t="e">
        <f t="shared" ref="S73" si="242">IF(AND($H61&lt;$H63,$H61&gt;=$G63),(30-MOD($H61,30))/30*$H60%*P58,0)+IF(AND($H61+30&lt;$H63,$H61+30&gt;=$G63),(MOD($H61,30))/30*$H60%*P58,0)</f>
        <v>#REF!</v>
      </c>
      <c r="T73" s="35" t="e">
        <f t="shared" ref="T73" si="243">IF(AND($H61&lt;$H63,$H61&gt;=$G63),(30-MOD($H61,30))/30*$H60%*Q58,0)+IF(AND($H61+30&lt;$H63,$H61+30&gt;=$G63),(MOD($H61,30))/30*$H60%*Q58,0)</f>
        <v>#REF!</v>
      </c>
      <c r="U73" s="35" t="e">
        <f t="shared" ref="U73" si="244">IF(AND($H61&lt;$H63,$H61&gt;=$G63),(30-MOD($H61,30))/30*$H60%*R58,0)+IF(AND($H61+30&lt;$H63,$H61+30&gt;=$G63),(MOD($H61,30))/30*$H60%*R58,0)</f>
        <v>#REF!</v>
      </c>
      <c r="V73" s="35" t="e">
        <f t="shared" ref="V73" si="245">IF(AND($H61&lt;$H63,$H61&gt;=$G63),(30-MOD($H61,30))/30*$H60%*S58,0)+IF(AND($H61+30&lt;$H63,$H61+30&gt;=$G63),(MOD($H61,30))/30*$H60%*S58,0)</f>
        <v>#REF!</v>
      </c>
      <c r="W73" s="35" t="e">
        <f t="shared" ref="W73" si="246">IF(AND($H61&lt;$H63,$H61&gt;=$G63),(30-MOD($H61,30))/30*$H60%*T58,0)+IF(AND($H61+30&lt;$H63,$H61+30&gt;=$G63),(MOD($H61,30))/30*$H60%*T58,0)</f>
        <v>#REF!</v>
      </c>
      <c r="X73" s="35" t="e">
        <f t="shared" ref="X73" si="247">IF(AND($H61&lt;$H63,$H61&gt;=$G63),(30-MOD($H61,30))/30*$H60%*U58,0)+IF(AND($H61+30&lt;$H63,$H61+30&gt;=$G63),(MOD($H61,30))/30*$H60%*U58,0)</f>
        <v>#REF!</v>
      </c>
      <c r="Y73" s="35" t="e">
        <f t="shared" ref="Y73" si="248">IF(AND($H61&lt;$H63,$H61&gt;=$G63),(30-MOD($H61,30))/30*$H60%*V58,0)+IF(AND($H61+30&lt;$H63,$H61+30&gt;=$G63),(MOD($H61,30))/30*$H60%*V58,0)</f>
        <v>#REF!</v>
      </c>
      <c r="Z73" s="35" t="e">
        <f t="shared" ref="Z73" si="249">IF(AND($H61&lt;$H63,$H61&gt;=$G63),(30-MOD($H61,30))/30*$H60%*W58,0)+IF(AND($H61+30&lt;$H63,$H61+30&gt;=$G63),(MOD($H61,30))/30*$H60%*W58,0)</f>
        <v>#REF!</v>
      </c>
      <c r="AA73" s="35" t="e">
        <f t="shared" ref="AA73" si="250">IF(AND($H61&lt;$H63,$H61&gt;=$G63),(30-MOD($H61,30))/30*$H60%*X58,0)+IF(AND($H61+30&lt;$H63,$H61+30&gt;=$G63),(MOD($H61,30))/30*$H60%*X58,0)</f>
        <v>#REF!</v>
      </c>
      <c r="AB73" s="35" t="e">
        <f t="shared" ref="AB73" si="251">IF(AND($H61&lt;$H63,$H61&gt;=$G63),(30-MOD($H61,30))/30*$H60%*Y58,0)+IF(AND($H61+30&lt;$H63,$H61+30&gt;=$G63),(MOD($H61,30))/30*$H60%*Y58,0)</f>
        <v>#REF!</v>
      </c>
      <c r="AE73" s="35" t="e">
        <f>IF(AND($H61&lt;$H63,$H61&gt;=$G63),(30-MOD($H61,30))/30*$H60%*Z58,0)+IF(AND($H61+30&lt;$H63,$H61+30&gt;=$G63),(MOD($H61,30))/30*$H60%*Z58,0)</f>
        <v>#REF!</v>
      </c>
      <c r="AG73" s="35"/>
      <c r="AI73" s="35"/>
    </row>
    <row r="74" spans="3:35" x14ac:dyDescent="0.2">
      <c r="C74" s="31" t="s">
        <v>177</v>
      </c>
      <c r="H74" s="35"/>
      <c r="I74" s="35"/>
      <c r="J74" s="35"/>
      <c r="K74" s="35"/>
      <c r="L74" s="35"/>
      <c r="M74" s="35"/>
      <c r="N74" s="35">
        <f>IF(AND(E61&lt;E63,E61&gt;=D63),(30-MOD(E61,30))/30*E60%*N58,0)+IF(AND(E61+30&lt;E63,E61+30&gt;=D63),(MOD(E61,30))/30*E60%*N58,0)</f>
        <v>0</v>
      </c>
      <c r="O74" s="35">
        <f>IF(AND(F61&lt;F63,F61&gt;=E63),(30-MOD(F61,30))/30*F60%*N58,0)+IF(AND(F61+30&lt;F63,F61+30&gt;=E63),(MOD(F61,30))/30*F60%*N58,0)</f>
        <v>0</v>
      </c>
      <c r="P74" s="35" t="e">
        <f>IF(AND($G61&lt;$G63,$G61&gt;=$F63),(30-MOD($G61,30))/30*$G60%*N58,0)+IF(AND($G61+30&lt;$G63,$G61+30&gt;=$F63),(MOD($G61,30))/30*$G60%*N58,0)</f>
        <v>#REF!</v>
      </c>
      <c r="Q74" s="35" t="e">
        <f t="shared" ref="Q74" si="252">IF(AND($G61&lt;$G63,$G61&gt;=$F63),(30-MOD($G61,30))/30*$G60%*O58,0)+IF(AND($G61+30&lt;$G63,$G61+30&gt;=$F63),(MOD($G61,30))/30*$G60%*O58,0)</f>
        <v>#REF!</v>
      </c>
      <c r="R74" s="35" t="e">
        <f t="shared" ref="R74" si="253">IF(AND($G61&lt;$G63,$G61&gt;=$F63),(30-MOD($G61,30))/30*$G60%*P58,0)+IF(AND($G61+30&lt;$G63,$G61+30&gt;=$F63),(MOD($G61,30))/30*$G60%*P58,0)</f>
        <v>#REF!</v>
      </c>
      <c r="S74" s="35" t="e">
        <f t="shared" ref="S74" si="254">IF(AND($G61&lt;$G63,$G61&gt;=$F63),(30-MOD($G61,30))/30*$G60%*Q58,0)+IF(AND($G61+30&lt;$G63,$G61+30&gt;=$F63),(MOD($G61,30))/30*$G60%*Q58,0)</f>
        <v>#REF!</v>
      </c>
      <c r="T74" s="35" t="e">
        <f t="shared" ref="T74" si="255">IF(AND($G61&lt;$G63,$G61&gt;=$F63),(30-MOD($G61,30))/30*$G60%*R58,0)+IF(AND($G61+30&lt;$G63,$G61+30&gt;=$F63),(MOD($G61,30))/30*$G60%*R58,0)</f>
        <v>#REF!</v>
      </c>
      <c r="U74" s="35" t="e">
        <f t="shared" ref="U74" si="256">IF(AND($G61&lt;$G63,$G61&gt;=$F63),(30-MOD($G61,30))/30*$G60%*S58,0)+IF(AND($G61+30&lt;$G63,$G61+30&gt;=$F63),(MOD($G61,30))/30*$G60%*S58,0)</f>
        <v>#REF!</v>
      </c>
      <c r="V74" s="35" t="e">
        <f t="shared" ref="V74" si="257">IF(AND($G61&lt;$G63,$G61&gt;=$F63),(30-MOD($G61,30))/30*$G60%*T58,0)+IF(AND($G61+30&lt;$G63,$G61+30&gt;=$F63),(MOD($G61,30))/30*$G60%*T58,0)</f>
        <v>#REF!</v>
      </c>
      <c r="W74" s="35" t="e">
        <f t="shared" ref="W74" si="258">IF(AND($G61&lt;$G63,$G61&gt;=$F63),(30-MOD($G61,30))/30*$G60%*U58,0)+IF(AND($G61+30&lt;$G63,$G61+30&gt;=$F63),(MOD($G61,30))/30*$G60%*U58,0)</f>
        <v>#REF!</v>
      </c>
      <c r="X74" s="35" t="e">
        <f t="shared" ref="X74" si="259">IF(AND($G61&lt;$G63,$G61&gt;=$F63),(30-MOD($G61,30))/30*$G60%*V58,0)+IF(AND($G61+30&lt;$G63,$G61+30&gt;=$F63),(MOD($G61,30))/30*$G60%*V58,0)</f>
        <v>#REF!</v>
      </c>
      <c r="Y74" s="35" t="e">
        <f t="shared" ref="Y74" si="260">IF(AND($G61&lt;$G63,$G61&gt;=$F63),(30-MOD($G61,30))/30*$G60%*W58,0)+IF(AND($G61+30&lt;$G63,$G61+30&gt;=$F63),(MOD($G61,30))/30*$G60%*W58,0)</f>
        <v>#REF!</v>
      </c>
      <c r="Z74" s="35" t="e">
        <f t="shared" ref="Z74" si="261">IF(AND($G61&lt;$G63,$G61&gt;=$F63),(30-MOD($G61,30))/30*$G60%*X58,0)+IF(AND($G61+30&lt;$G63,$G61+30&gt;=$F63),(MOD($G61,30))/30*$G60%*X58,0)</f>
        <v>#REF!</v>
      </c>
      <c r="AA74" s="35" t="e">
        <f t="shared" ref="AA74" si="262">IF(AND($G61&lt;$G63,$G61&gt;=$F63),(30-MOD($G61,30))/30*$G60%*Y58,0)+IF(AND($G61+30&lt;$G63,$G61+30&gt;=$F63),(MOD($G61,30))/30*$G60%*Y58,0)</f>
        <v>#REF!</v>
      </c>
      <c r="AB74" s="35" t="e">
        <f t="shared" ref="AB74" si="263">IF(AND($G61&lt;$G63,$G61&gt;=$F63),(30-MOD($G61,30))/30*$G60%*Z58,0)+IF(AND($G61+30&lt;$G63,$G61+30&gt;=$F63),(MOD($G61,30))/30*$G60%*Z58,0)</f>
        <v>#REF!</v>
      </c>
      <c r="AE74" s="35" t="e">
        <f>IF(AND($G61&lt;$G63,$G61&gt;=$F63),(30-MOD($G61,30))/30*$G60%*AA58,0)+IF(AND($G61+30&lt;$G63,$G61+30&gt;=$F63),(MOD($G61,30))/30*$G60%*AA58,0)</f>
        <v>#REF!</v>
      </c>
      <c r="AG74" s="35"/>
      <c r="AI74" s="35"/>
    </row>
    <row r="75" spans="3:35" x14ac:dyDescent="0.2">
      <c r="C75" s="31" t="s">
        <v>178</v>
      </c>
      <c r="G75" s="35"/>
      <c r="H75" s="35"/>
      <c r="I75" s="35"/>
      <c r="J75" s="35"/>
      <c r="K75" s="35"/>
      <c r="L75" s="35"/>
      <c r="M75" s="35"/>
      <c r="N75" s="35"/>
      <c r="O75" s="35">
        <f>IF(AND(E61&lt;E63,E61&gt;=D63),(30-MOD(E61,30))/30*E60%*O58,0)+IF(AND(E61+30&lt;E63,E61+30&gt;=D63),(MOD(E61,30))/30*E60%*O58,0)</f>
        <v>0</v>
      </c>
      <c r="P75" s="35">
        <f>IF(AND($F61&lt;$F63,$F61&gt;=$E63),(30-MOD($F61,30))/30*$F60%*O58,0)+IF(AND($F61+30&lt;$F63,$F61+30&gt;=$E63),(MOD($F61,30))/30*$F60%*O58,0)</f>
        <v>0</v>
      </c>
      <c r="Q75" s="35">
        <f t="shared" ref="Q75:AB75" si="264">IF(AND($F61&lt;$F63,$F61&gt;=$E63),(30-MOD($F61,30))/30*$F60%*P58,0)+IF(AND($F61+30&lt;$F63,$F61+30&gt;=$E63),(MOD($F61,30))/30*$F60%*P58,0)</f>
        <v>0</v>
      </c>
      <c r="R75" s="35">
        <f t="shared" si="264"/>
        <v>0</v>
      </c>
      <c r="S75" s="35">
        <f t="shared" si="264"/>
        <v>0</v>
      </c>
      <c r="T75" s="35">
        <f t="shared" si="264"/>
        <v>0</v>
      </c>
      <c r="U75" s="35">
        <f t="shared" si="264"/>
        <v>0</v>
      </c>
      <c r="V75" s="35">
        <f t="shared" si="264"/>
        <v>0</v>
      </c>
      <c r="W75" s="35">
        <f t="shared" si="264"/>
        <v>0</v>
      </c>
      <c r="X75" s="35">
        <f t="shared" si="264"/>
        <v>0</v>
      </c>
      <c r="Y75" s="35">
        <f t="shared" si="264"/>
        <v>0</v>
      </c>
      <c r="Z75" s="35">
        <f t="shared" si="264"/>
        <v>0</v>
      </c>
      <c r="AA75" s="35">
        <f t="shared" si="264"/>
        <v>0</v>
      </c>
      <c r="AB75" s="35">
        <f t="shared" si="264"/>
        <v>0</v>
      </c>
      <c r="AE75" s="35">
        <f>IF(AND($F61&lt;$F63,$F61&gt;=$E63),(30-MOD($F61,30))/30*$F60%*AB58,0)+IF(AND($F61+30&lt;$F63,$F61+30&gt;=$E63),(MOD($F61,30))/30*$F60%*AB58,0)</f>
        <v>0</v>
      </c>
      <c r="AG75" s="35" t="e">
        <f>AE58-AE76</f>
        <v>#REF!</v>
      </c>
      <c r="AI75" s="35" t="e">
        <f>AG58-AG76</f>
        <v>#REF!</v>
      </c>
    </row>
    <row r="76" spans="3:35" x14ac:dyDescent="0.2">
      <c r="C76" s="31" t="s">
        <v>179</v>
      </c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>
        <f>IF(AND($E61&lt;$E63,$E61&gt;=$D63),(30-MOD($E61,30))/30*$E60%*P58,0)+IF(AND($E61+30&lt;$E63,$E61+30&gt;=$D63),(MOD($E61,30))/30*$E60%*P58,0)</f>
        <v>0</v>
      </c>
      <c r="Q76" s="35">
        <f t="shared" ref="Q76:AB76" si="265">IF(AND($E61&lt;$E63,$E61&gt;=$D63),(30-MOD($E61,30))/30*$E60%*Q58,0)+IF(AND($E61+30&lt;$E63,$E61+30&gt;=$D63),(MOD($E61,30))/30*$E60%*Q58,0)</f>
        <v>0</v>
      </c>
      <c r="R76" s="35">
        <f t="shared" si="265"/>
        <v>0</v>
      </c>
      <c r="S76" s="35">
        <f t="shared" si="265"/>
        <v>0</v>
      </c>
      <c r="T76" s="35">
        <f t="shared" si="265"/>
        <v>0</v>
      </c>
      <c r="U76" s="35">
        <f t="shared" si="265"/>
        <v>0</v>
      </c>
      <c r="V76" s="35">
        <f t="shared" si="265"/>
        <v>0</v>
      </c>
      <c r="W76" s="35">
        <f t="shared" si="265"/>
        <v>0</v>
      </c>
      <c r="X76" s="35">
        <f t="shared" si="265"/>
        <v>0</v>
      </c>
      <c r="Y76" s="35">
        <f t="shared" si="265"/>
        <v>0</v>
      </c>
      <c r="Z76" s="35">
        <f t="shared" si="265"/>
        <v>0</v>
      </c>
      <c r="AA76" s="35">
        <f t="shared" si="265"/>
        <v>0</v>
      </c>
      <c r="AB76" s="35">
        <f t="shared" si="265"/>
        <v>0</v>
      </c>
      <c r="AE76" s="35" t="e">
        <f>IF(AND($E61&lt;$P63,$E61&gt;=$D63),(360-MOD($E61,360))/360*$E60%*AE58,0)+IF(AND($E61+360&lt;$P63,$E61+360&gt;=$D63),(MOD($E61,360))/360*$E60%*AE58,0)</f>
        <v>#REF!</v>
      </c>
      <c r="AG76" s="35" t="e">
        <f>IF(AND($E61&lt;$P63,$E61&gt;=$D63),(360-MOD($E61,360))/360*$E60%*AG58,0)+IF(AND($E61+360&lt;$P63,$E61+360&gt;=$D63),(MOD($E61,360))/360*$E60%*AG58,0)</f>
        <v>#REF!</v>
      </c>
      <c r="AI76" s="35" t="e">
        <f>IF(AND($E61&lt;$P63,$E61&gt;=$D63),(360-MOD($E61,360))/360*$E60%*AI58,0)+IF(AND($E61+360&lt;$P63,$E61+360&gt;=$D63),(MOD($E61,360))/360*$E60%*AI58,0)</f>
        <v>#REF!</v>
      </c>
    </row>
    <row r="78" spans="3:35" x14ac:dyDescent="0.2">
      <c r="C78" s="31" t="s">
        <v>166</v>
      </c>
      <c r="E78" s="28">
        <f t="shared" ref="E78:AB78" si="266">SUM(E65:E76)</f>
        <v>0</v>
      </c>
      <c r="F78" s="28">
        <f t="shared" si="266"/>
        <v>0</v>
      </c>
      <c r="G78" s="28" t="e">
        <f t="shared" si="266"/>
        <v>#REF!</v>
      </c>
      <c r="H78" s="28" t="e">
        <f t="shared" si="266"/>
        <v>#REF!</v>
      </c>
      <c r="I78" s="28" t="e">
        <f t="shared" si="266"/>
        <v>#REF!</v>
      </c>
      <c r="J78" s="28" t="e">
        <f t="shared" si="266"/>
        <v>#REF!</v>
      </c>
      <c r="K78" s="28" t="e">
        <f t="shared" si="266"/>
        <v>#REF!</v>
      </c>
      <c r="L78" s="28" t="e">
        <f t="shared" si="266"/>
        <v>#REF!</v>
      </c>
      <c r="M78" s="28" t="e">
        <f t="shared" si="266"/>
        <v>#REF!</v>
      </c>
      <c r="N78" s="28" t="e">
        <f t="shared" si="266"/>
        <v>#REF!</v>
      </c>
      <c r="O78" s="28" t="e">
        <f t="shared" si="266"/>
        <v>#REF!</v>
      </c>
      <c r="P78" s="28" t="e">
        <f t="shared" si="266"/>
        <v>#REF!</v>
      </c>
      <c r="Q78" s="28" t="e">
        <f t="shared" si="266"/>
        <v>#REF!</v>
      </c>
      <c r="R78" s="28" t="e">
        <f t="shared" si="266"/>
        <v>#REF!</v>
      </c>
      <c r="S78" s="28" t="e">
        <f t="shared" si="266"/>
        <v>#REF!</v>
      </c>
      <c r="T78" s="28" t="e">
        <f t="shared" si="266"/>
        <v>#REF!</v>
      </c>
      <c r="U78" s="28" t="e">
        <f t="shared" si="266"/>
        <v>#REF!</v>
      </c>
      <c r="V78" s="28" t="e">
        <f t="shared" si="266"/>
        <v>#REF!</v>
      </c>
      <c r="W78" s="28" t="e">
        <f t="shared" si="266"/>
        <v>#REF!</v>
      </c>
      <c r="X78" s="28" t="e">
        <f t="shared" si="266"/>
        <v>#REF!</v>
      </c>
      <c r="Y78" s="28" t="e">
        <f t="shared" si="266"/>
        <v>#REF!</v>
      </c>
      <c r="Z78" s="28" t="e">
        <f t="shared" si="266"/>
        <v>#REF!</v>
      </c>
      <c r="AA78" s="28" t="e">
        <f t="shared" si="266"/>
        <v>#REF!</v>
      </c>
      <c r="AB78" s="28" t="e">
        <f t="shared" si="266"/>
        <v>#REF!</v>
      </c>
      <c r="AE78" s="28" t="e">
        <f>SUM(AE65:AE76)</f>
        <v>#REF!</v>
      </c>
      <c r="AG78" s="28" t="e">
        <f>SUM(AG65:AG76)</f>
        <v>#REF!</v>
      </c>
      <c r="AI78" s="28" t="e">
        <f>SUM(AI65:AI76)</f>
        <v>#REF!</v>
      </c>
    </row>
  </sheetData>
  <mergeCells count="3">
    <mergeCell ref="C7:C8"/>
    <mergeCell ref="E7:P7"/>
    <mergeCell ref="Q7:AB7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workbookViewId="0"/>
  </sheetViews>
  <sheetFormatPr baseColWidth="10" defaultRowHeight="12.75" x14ac:dyDescent="0.2"/>
  <cols>
    <col min="1" max="1" width="23.140625" bestFit="1" customWidth="1"/>
    <col min="2" max="10" width="10.42578125" customWidth="1"/>
    <col min="11" max="14" width="10.5703125" customWidth="1"/>
    <col min="15" max="17" width="12" customWidth="1"/>
    <col min="18" max="18" width="18" bestFit="1" customWidth="1"/>
    <col min="19" max="19" width="12" customWidth="1"/>
    <col min="20" max="20" width="8.140625" customWidth="1"/>
    <col min="21" max="21" width="13.85546875" bestFit="1" customWidth="1"/>
    <col min="22" max="22" width="10.28515625" customWidth="1"/>
    <col min="23" max="23" width="15.42578125" bestFit="1" customWidth="1"/>
    <col min="24" max="24" width="17.42578125" bestFit="1" customWidth="1"/>
    <col min="25" max="25" width="22.42578125" bestFit="1" customWidth="1"/>
    <col min="26" max="26" width="12.5703125" bestFit="1" customWidth="1"/>
    <col min="27" max="27" width="20.28515625" bestFit="1" customWidth="1"/>
    <col min="28" max="28" width="14.28515625" bestFit="1" customWidth="1"/>
    <col min="29" max="29" width="19.7109375" bestFit="1" customWidth="1"/>
    <col min="30" max="30" width="10.85546875" customWidth="1"/>
    <col min="31" max="31" width="14.28515625" bestFit="1" customWidth="1"/>
    <col min="32" max="32" width="9.28515625" customWidth="1"/>
    <col min="33" max="33" width="11.28515625" customWidth="1"/>
    <col min="34" max="34" width="9" customWidth="1"/>
    <col min="35" max="35" width="12" customWidth="1"/>
    <col min="36" max="36" width="16.28515625" bestFit="1" customWidth="1"/>
    <col min="37" max="37" width="19.5703125" bestFit="1" customWidth="1"/>
    <col min="38" max="38" width="7" customWidth="1"/>
    <col min="39" max="39" width="14.28515625" bestFit="1" customWidth="1"/>
    <col min="40" max="40" width="6.140625" customWidth="1"/>
    <col min="41" max="41" width="12.7109375" bestFit="1" customWidth="1"/>
    <col min="42" max="42" width="6.42578125" customWidth="1"/>
    <col min="43" max="43" width="13.42578125" bestFit="1" customWidth="1"/>
    <col min="44" max="44" width="17" bestFit="1" customWidth="1"/>
    <col min="45" max="45" width="17.28515625" bestFit="1" customWidth="1"/>
    <col min="46" max="46" width="8.5703125" customWidth="1"/>
    <col min="47" max="47" width="12" bestFit="1" customWidth="1"/>
    <col min="48" max="48" width="20.140625" bestFit="1" customWidth="1"/>
    <col min="49" max="49" width="13" bestFit="1" customWidth="1"/>
    <col min="50" max="50" width="17.85546875" bestFit="1" customWidth="1"/>
    <col min="51" max="51" width="13.85546875" bestFit="1" customWidth="1"/>
    <col min="52" max="52" width="11.85546875" bestFit="1" customWidth="1"/>
    <col min="53" max="53" width="24.140625" bestFit="1" customWidth="1"/>
    <col min="54" max="54" width="18.140625" bestFit="1" customWidth="1"/>
    <col min="55" max="55" width="19.28515625" bestFit="1" customWidth="1"/>
    <col min="56" max="56" width="9" customWidth="1"/>
    <col min="57" max="57" width="12.5703125" bestFit="1" customWidth="1"/>
    <col min="58" max="58" width="13.28515625" bestFit="1" customWidth="1"/>
    <col min="59" max="59" width="13.7109375" bestFit="1" customWidth="1"/>
  </cols>
  <sheetData>
    <row r="1" spans="1:14" x14ac:dyDescent="0.2">
      <c r="A1" t="s">
        <v>0</v>
      </c>
      <c r="B1">
        <f>Hilfsblatt!B9</f>
        <v>2016</v>
      </c>
      <c r="D1">
        <f>B1</f>
        <v>2016</v>
      </c>
    </row>
    <row r="2" spans="1:14" x14ac:dyDescent="0.2">
      <c r="A2" t="s">
        <v>47</v>
      </c>
      <c r="B2" t="str">
        <f>Hilfsblatt!E9</f>
        <v>Plan</v>
      </c>
    </row>
    <row r="5" spans="1:14" x14ac:dyDescent="0.2">
      <c r="A5" t="s">
        <v>1</v>
      </c>
      <c r="B5" s="7" t="e">
        <f>Pivot_GuV!G5</f>
        <v>#REF!</v>
      </c>
      <c r="C5" s="7" t="e">
        <f>Pivot_GuV!H5</f>
        <v>#REF!</v>
      </c>
      <c r="D5" s="7" t="e">
        <f>Pivot_GuV!I5</f>
        <v>#REF!</v>
      </c>
      <c r="E5" s="7" t="e">
        <f>Pivot_GuV!J5</f>
        <v>#REF!</v>
      </c>
      <c r="F5" s="7" t="e">
        <f>Pivot_GuV!K5</f>
        <v>#REF!</v>
      </c>
      <c r="G5" s="7" t="e">
        <f>Pivot_GuV!L5</f>
        <v>#REF!</v>
      </c>
      <c r="H5" s="7" t="e">
        <f>Pivot_GuV!M5</f>
        <v>#REF!</v>
      </c>
      <c r="I5" s="7" t="e">
        <f>Pivot_GuV!N5</f>
        <v>#REF!</v>
      </c>
      <c r="J5" s="7" t="e">
        <f>Pivot_GuV!O5</f>
        <v>#REF!</v>
      </c>
      <c r="K5" s="7" t="e">
        <f>Pivot_GuV!P5</f>
        <v>#REF!</v>
      </c>
      <c r="L5" s="7" t="e">
        <f>Pivot_GuV!Q5</f>
        <v>#REF!</v>
      </c>
      <c r="M5" s="7" t="e">
        <f>Pivot_GuV!R5</f>
        <v>#REF!</v>
      </c>
      <c r="N5" s="7" t="e">
        <f>Pivot_GuV!S5</f>
        <v>#REF!</v>
      </c>
    </row>
    <row r="6" spans="1:14" x14ac:dyDescent="0.2">
      <c r="A6" t="s">
        <v>26</v>
      </c>
      <c r="B6" s="7" t="e">
        <f>Pivot_GuV!G13</f>
        <v>#REF!</v>
      </c>
      <c r="C6" s="7" t="e">
        <f>Pivot_GuV!H13</f>
        <v>#REF!</v>
      </c>
      <c r="D6" s="7" t="e">
        <f>Pivot_GuV!I13</f>
        <v>#REF!</v>
      </c>
      <c r="E6" s="7" t="e">
        <f>Pivot_GuV!J13</f>
        <v>#REF!</v>
      </c>
      <c r="F6" s="7" t="e">
        <f>Pivot_GuV!K13</f>
        <v>#REF!</v>
      </c>
      <c r="G6" s="7" t="e">
        <f>Pivot_GuV!L13</f>
        <v>#REF!</v>
      </c>
      <c r="H6" s="7" t="e">
        <f>Pivot_GuV!M13</f>
        <v>#REF!</v>
      </c>
      <c r="I6" s="7" t="e">
        <f>Pivot_GuV!N13</f>
        <v>#REF!</v>
      </c>
      <c r="J6" s="7" t="e">
        <f>Pivot_GuV!O13</f>
        <v>#REF!</v>
      </c>
      <c r="K6" s="7" t="e">
        <f>Pivot_GuV!P13</f>
        <v>#REF!</v>
      </c>
      <c r="L6" s="7" t="e">
        <f>Pivot_GuV!Q13</f>
        <v>#REF!</v>
      </c>
      <c r="M6" s="7" t="e">
        <f>Pivot_GuV!R13</f>
        <v>#REF!</v>
      </c>
      <c r="N6" s="7" t="e">
        <f>Pivot_GuV!S13</f>
        <v>#REF!</v>
      </c>
    </row>
    <row r="7" spans="1:14" x14ac:dyDescent="0.2">
      <c r="A7" t="s">
        <v>27</v>
      </c>
      <c r="B7" s="7" t="e">
        <f>Pivot_FP!E13</f>
        <v>#REF!</v>
      </c>
      <c r="C7" s="7" t="e">
        <f>Pivot_FP!F13</f>
        <v>#REF!</v>
      </c>
      <c r="D7" s="7" t="e">
        <f>Pivot_FP!G13</f>
        <v>#REF!</v>
      </c>
      <c r="E7" s="7" t="e">
        <f>Pivot_FP!H13</f>
        <v>#REF!</v>
      </c>
      <c r="F7" s="7" t="e">
        <f>Pivot_FP!I13</f>
        <v>#REF!</v>
      </c>
      <c r="G7" s="7" t="e">
        <f>Pivot_FP!J13</f>
        <v>#REF!</v>
      </c>
      <c r="H7" s="7" t="e">
        <f>Pivot_FP!K13</f>
        <v>#REF!</v>
      </c>
      <c r="I7" s="7" t="e">
        <f>Pivot_FP!L13</f>
        <v>#REF!</v>
      </c>
      <c r="J7" s="7" t="e">
        <f>Pivot_FP!M13</f>
        <v>#REF!</v>
      </c>
      <c r="K7" s="7" t="e">
        <f>Pivot_FP!N13</f>
        <v>#REF!</v>
      </c>
      <c r="L7" s="7" t="e">
        <f>Pivot_FP!O13</f>
        <v>#REF!</v>
      </c>
      <c r="M7" s="7" t="e">
        <f>Pivot_FP!P13</f>
        <v>#REF!</v>
      </c>
      <c r="N7" s="7" t="e">
        <f>Pivot_FP!Q13</f>
        <v>#REF!</v>
      </c>
    </row>
    <row r="8" spans="1:14" x14ac:dyDescent="0.2">
      <c r="A8" s="9"/>
      <c r="B8" s="14"/>
      <c r="C8" s="14"/>
      <c r="D8" s="14"/>
    </row>
    <row r="9" spans="1:14" x14ac:dyDescent="0.2">
      <c r="A9" s="9"/>
      <c r="B9" s="14"/>
      <c r="C9" s="14"/>
      <c r="D9" s="14"/>
    </row>
    <row r="11" spans="1:14" x14ac:dyDescent="0.2">
      <c r="B11" s="53">
        <f>Stammdaten!$E$9</f>
        <v>2019</v>
      </c>
      <c r="C11" s="53">
        <f>B11+1</f>
        <v>2020</v>
      </c>
      <c r="D11" s="53">
        <f t="shared" ref="D11:F11" si="0">C11+1</f>
        <v>2021</v>
      </c>
      <c r="E11" s="53">
        <f t="shared" si="0"/>
        <v>2022</v>
      </c>
      <c r="F11" s="53">
        <f t="shared" si="0"/>
        <v>2023</v>
      </c>
    </row>
    <row r="12" spans="1:14" x14ac:dyDescent="0.2">
      <c r="A12" t="s">
        <v>1</v>
      </c>
      <c r="B12" s="7">
        <f>Pivot_GuV!G43</f>
        <v>0</v>
      </c>
      <c r="C12" s="7">
        <f>Pivot_GuV!H43</f>
        <v>0</v>
      </c>
      <c r="D12" s="7" t="e">
        <f>Pivot_GuV!I43</f>
        <v>#REF!</v>
      </c>
      <c r="E12" s="7" t="e">
        <f>Pivot_GuV!J43</f>
        <v>#REF!</v>
      </c>
      <c r="F12" s="7" t="e">
        <f>Pivot_GuV!K43</f>
        <v>#REF!</v>
      </c>
    </row>
    <row r="13" spans="1:14" x14ac:dyDescent="0.2">
      <c r="A13" t="s">
        <v>26</v>
      </c>
      <c r="B13" s="7" t="e">
        <f>Pivot_GuV!G51</f>
        <v>#REF!</v>
      </c>
      <c r="C13" s="7" t="e">
        <f>Pivot_GuV!H51</f>
        <v>#REF!</v>
      </c>
      <c r="D13" s="7" t="e">
        <f>Pivot_GuV!I51</f>
        <v>#REF!</v>
      </c>
      <c r="E13" s="7" t="e">
        <f>Pivot_GuV!J51</f>
        <v>#REF!</v>
      </c>
      <c r="F13" s="7" t="e">
        <f>Pivot_GuV!K51</f>
        <v>#REF!</v>
      </c>
    </row>
    <row r="14" spans="1:14" x14ac:dyDescent="0.2">
      <c r="A14" t="s">
        <v>27</v>
      </c>
      <c r="B14" s="7" t="e">
        <f>Pivot_FP!E37</f>
        <v>#REF!</v>
      </c>
      <c r="C14" s="7" t="e">
        <f>Pivot_FP!F37</f>
        <v>#REF!</v>
      </c>
      <c r="D14" s="7" t="e">
        <f>Pivot_FP!G37</f>
        <v>#REF!</v>
      </c>
      <c r="E14" s="7" t="e">
        <f>Pivot_FP!H37</f>
        <v>#REF!</v>
      </c>
      <c r="F14" s="7" t="e">
        <f>Pivot_FP!I37</f>
        <v>#REF!</v>
      </c>
    </row>
    <row r="15" spans="1:14" x14ac:dyDescent="0.2">
      <c r="A15" s="9"/>
      <c r="B15" s="14"/>
      <c r="C15" s="14"/>
      <c r="D15" s="14"/>
    </row>
    <row r="16" spans="1:14" x14ac:dyDescent="0.2">
      <c r="A16" s="9"/>
      <c r="B16" s="14"/>
      <c r="C16" s="14"/>
      <c r="D16" s="14"/>
    </row>
    <row r="17" spans="1:4" x14ac:dyDescent="0.2">
      <c r="A17" s="9"/>
      <c r="B17" s="14"/>
      <c r="C17" s="14"/>
      <c r="D17" s="14"/>
    </row>
    <row r="18" spans="1:4" x14ac:dyDescent="0.2">
      <c r="A18" s="9"/>
      <c r="B18" s="14"/>
      <c r="C18" s="14"/>
      <c r="D18" s="14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</vt:i4>
      </vt:variant>
    </vt:vector>
  </HeadingPairs>
  <TitlesOfParts>
    <vt:vector size="17" baseType="lpstr">
      <vt:lpstr>Stammdaten</vt:lpstr>
      <vt:lpstr>Umsatz</vt:lpstr>
      <vt:lpstr>sbA</vt:lpstr>
      <vt:lpstr>Personal</vt:lpstr>
      <vt:lpstr>Invest</vt:lpstr>
      <vt:lpstr>Kredit</vt:lpstr>
      <vt:lpstr>Steuerberechnung</vt:lpstr>
      <vt:lpstr>NebenrechnungBilanz</vt:lpstr>
      <vt:lpstr>Pivot_Übersicht</vt:lpstr>
      <vt:lpstr>Pivot_GuV</vt:lpstr>
      <vt:lpstr>Pivot_FP</vt:lpstr>
      <vt:lpstr>Pivot_Bilanz</vt:lpstr>
      <vt:lpstr>Hilfsblatt</vt:lpstr>
      <vt:lpstr>GuV - Gesamtübersicht</vt:lpstr>
      <vt:lpstr>kontool Export Jahr 1</vt:lpstr>
      <vt:lpstr>kontool Export Jahr 2</vt:lpstr>
      <vt:lpstr>Pivot_FP!Druckbereich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2014-11-10T12:58:04Z</cp:lastPrinted>
  <dcterms:created xsi:type="dcterms:W3CDTF">2014-11-04T14:56:09Z</dcterms:created>
  <dcterms:modified xsi:type="dcterms:W3CDTF">2019-01-10T10:11:17Z</dcterms:modified>
</cp:coreProperties>
</file>