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/>
  <mc:AlternateContent xmlns:mc="http://schemas.openxmlformats.org/markup-compatibility/2006">
    <mc:Choice Requires="x15">
      <x15ac:absPath xmlns:x15ac="http://schemas.microsoft.com/office/spreadsheetml/2010/11/ac" url="D:\Eigene Dateien\Organisatorisches\Kontool\ExcelPlanungFürKontool Beschreibung\"/>
    </mc:Choice>
  </mc:AlternateContent>
  <xr:revisionPtr revIDLastSave="0" documentId="10_ncr:100000_{8738AE3A-A5BC-4B16-A410-46362DA62E12}" xr6:coauthVersionLast="31" xr6:coauthVersionMax="31" xr10:uidLastSave="{00000000-0000-0000-0000-000000000000}"/>
  <bookViews>
    <workbookView xWindow="9075" yWindow="270" windowWidth="20730" windowHeight="11400" tabRatio="947" xr2:uid="{00000000-000D-0000-FFFF-FFFF00000000}"/>
  </bookViews>
  <sheets>
    <sheet name="Stammdaten" sheetId="21" r:id="rId1"/>
    <sheet name="Umsatz" sheetId="23" r:id="rId2"/>
    <sheet name="sbA" sheetId="39" r:id="rId3"/>
    <sheet name="Personal" sheetId="46" r:id="rId4"/>
    <sheet name="Invest" sheetId="24" r:id="rId5"/>
    <sheet name="Kredit" sheetId="25" r:id="rId6"/>
    <sheet name="Steuerberechnung" sheetId="27" r:id="rId7"/>
    <sheet name="NebenrechnungBilanz" sheetId="29" state="hidden" r:id="rId8"/>
    <sheet name="Pivot_Übersicht" sheetId="20" state="hidden" r:id="rId9"/>
    <sheet name="Pivot_GuV" sheetId="14" state="hidden" r:id="rId10"/>
    <sheet name="Pivot_FP" sheetId="12" state="hidden" r:id="rId11"/>
    <sheet name="Pivot_Bilanz" sheetId="17" state="hidden" r:id="rId12"/>
    <sheet name="Hilfsblatt" sheetId="32" state="hidden" r:id="rId13"/>
    <sheet name="GuV - Gesamtübersicht" sheetId="26" r:id="rId14"/>
    <sheet name="kontool Export Jahr 1" sheetId="47" r:id="rId15"/>
    <sheet name="kontool Export Jahr 2" sheetId="49" r:id="rId16"/>
    <sheet name="Exportmapping" sheetId="51" r:id="rId17"/>
  </sheets>
  <definedNames>
    <definedName name="_xlnm.Print_Area" localSheetId="10">Pivot_FP!$E$1</definedName>
    <definedName name="_xlnm.Print_Area" localSheetId="9">Pivot_GuV!#REF!</definedName>
    <definedName name="PPAccum">0</definedName>
    <definedName name="PPEuro">0</definedName>
    <definedName name="PPOnline">1</definedName>
    <definedName name="PPReaderData">0</definedName>
    <definedName name="PPThousand">0</definedName>
    <definedName name="PPUndo">0</definedName>
    <definedName name="PPUpdate">0</definedName>
    <definedName name="PPWorkState">0</definedName>
  </definedNames>
  <calcPr calcId="179017" iterate="1"/>
  <pivotCaches>
    <pivotCache cacheId="0" r:id="rId18"/>
    <pivotCache cacheId="1" r:id="rId19"/>
    <pivotCache cacheId="2" r:id="rId20"/>
  </pivotCaches>
</workbook>
</file>

<file path=xl/calcChain.xml><?xml version="1.0" encoding="utf-8"?>
<calcChain xmlns="http://schemas.openxmlformats.org/spreadsheetml/2006/main">
  <c r="F17" i="49" l="1"/>
  <c r="F17" i="47"/>
  <c r="A74" i="26" l="1"/>
  <c r="A75" i="26"/>
  <c r="A76" i="26"/>
  <c r="A77" i="26"/>
  <c r="A78" i="26"/>
  <c r="A79" i="26"/>
  <c r="A80" i="26"/>
  <c r="A81" i="26"/>
  <c r="A82" i="26"/>
  <c r="A83" i="26"/>
  <c r="A84" i="26"/>
  <c r="A85" i="26"/>
  <c r="A86" i="26"/>
  <c r="A87" i="26"/>
  <c r="A88" i="26"/>
  <c r="A89" i="26"/>
  <c r="A90" i="26"/>
  <c r="A91" i="26"/>
  <c r="A92" i="26"/>
  <c r="A93" i="26"/>
  <c r="A94" i="26"/>
  <c r="A95" i="26"/>
  <c r="A96" i="26"/>
  <c r="AG63" i="26"/>
  <c r="S63" i="26"/>
  <c r="A62" i="26"/>
  <c r="A63" i="26"/>
  <c r="A64" i="26"/>
  <c r="AG84" i="26"/>
  <c r="S84" i="26"/>
  <c r="AG79" i="26"/>
  <c r="S79" i="26"/>
  <c r="AG77" i="26"/>
  <c r="S77" i="26"/>
  <c r="AG72" i="26"/>
  <c r="S72" i="26"/>
  <c r="AG71" i="26"/>
  <c r="S71" i="26"/>
  <c r="AG70" i="26"/>
  <c r="S70" i="26"/>
  <c r="AF11" i="26"/>
  <c r="H11" i="26"/>
  <c r="M11" i="26"/>
  <c r="J12" i="26"/>
  <c r="M12" i="26"/>
  <c r="K13" i="26"/>
  <c r="O13" i="26"/>
  <c r="R13" i="26"/>
  <c r="AD13" i="23"/>
  <c r="AF13" i="26" s="1"/>
  <c r="AC13" i="23"/>
  <c r="AE13" i="26" s="1"/>
  <c r="AB13" i="23"/>
  <c r="AD13" i="26" s="1"/>
  <c r="AA13" i="23"/>
  <c r="AC13" i="26" s="1"/>
  <c r="Z13" i="23"/>
  <c r="AB13" i="26" s="1"/>
  <c r="Y13" i="23"/>
  <c r="AA13" i="26" s="1"/>
  <c r="X13" i="23"/>
  <c r="Z13" i="26" s="1"/>
  <c r="W13" i="23"/>
  <c r="Y13" i="26" s="1"/>
  <c r="V13" i="23"/>
  <c r="X13" i="26" s="1"/>
  <c r="U13" i="23"/>
  <c r="W13" i="26" s="1"/>
  <c r="T13" i="23"/>
  <c r="V13" i="26" s="1"/>
  <c r="S13" i="23"/>
  <c r="AD12" i="23"/>
  <c r="AF12" i="26" s="1"/>
  <c r="AC12" i="23"/>
  <c r="AE12" i="26" s="1"/>
  <c r="AB12" i="23"/>
  <c r="AD12" i="26" s="1"/>
  <c r="AA12" i="23"/>
  <c r="AC12" i="26" s="1"/>
  <c r="Z12" i="23"/>
  <c r="AB12" i="26" s="1"/>
  <c r="Y12" i="23"/>
  <c r="AA12" i="26" s="1"/>
  <c r="X12" i="23"/>
  <c r="Z12" i="26" s="1"/>
  <c r="W12" i="23"/>
  <c r="Y12" i="26" s="1"/>
  <c r="V12" i="23"/>
  <c r="X12" i="26" s="1"/>
  <c r="U12" i="23"/>
  <c r="T12" i="23"/>
  <c r="V12" i="26" s="1"/>
  <c r="S12" i="23"/>
  <c r="U12" i="26" s="1"/>
  <c r="AD11" i="23"/>
  <c r="AC11" i="23"/>
  <c r="AC10" i="23" s="1"/>
  <c r="AE10" i="26" s="1"/>
  <c r="AB11" i="23"/>
  <c r="AA11" i="23"/>
  <c r="Z11" i="23"/>
  <c r="Z10" i="23" s="1"/>
  <c r="AB10" i="26" s="1"/>
  <c r="Y11" i="23"/>
  <c r="X11" i="23"/>
  <c r="X10" i="23" s="1"/>
  <c r="Z10" i="26" s="1"/>
  <c r="W11" i="23"/>
  <c r="Y11" i="26" s="1"/>
  <c r="V11" i="23"/>
  <c r="X11" i="26" s="1"/>
  <c r="U11" i="23"/>
  <c r="W11" i="26" s="1"/>
  <c r="T11" i="23"/>
  <c r="S11" i="23"/>
  <c r="U11" i="26" s="1"/>
  <c r="F11" i="23"/>
  <c r="G11" i="23"/>
  <c r="I11" i="26" s="1"/>
  <c r="H11" i="23"/>
  <c r="I11" i="23"/>
  <c r="K11" i="26" s="1"/>
  <c r="J11" i="23"/>
  <c r="L11" i="26" s="1"/>
  <c r="K11" i="23"/>
  <c r="L11" i="23"/>
  <c r="M11" i="23"/>
  <c r="O11" i="26" s="1"/>
  <c r="N11" i="23"/>
  <c r="P11" i="26" s="1"/>
  <c r="O11" i="23"/>
  <c r="P11" i="23"/>
  <c r="F12" i="23"/>
  <c r="H12" i="26" s="1"/>
  <c r="G12" i="23"/>
  <c r="I12" i="26" s="1"/>
  <c r="H12" i="23"/>
  <c r="I12" i="23"/>
  <c r="K12" i="26" s="1"/>
  <c r="J12" i="23"/>
  <c r="L12" i="26" s="1"/>
  <c r="K12" i="23"/>
  <c r="L12" i="23"/>
  <c r="N12" i="26" s="1"/>
  <c r="M12" i="23"/>
  <c r="O12" i="26" s="1"/>
  <c r="N12" i="23"/>
  <c r="P12" i="26" s="1"/>
  <c r="O12" i="23"/>
  <c r="Q12" i="26" s="1"/>
  <c r="P12" i="23"/>
  <c r="R12" i="26" s="1"/>
  <c r="F13" i="23"/>
  <c r="H13" i="26" s="1"/>
  <c r="G13" i="23"/>
  <c r="H13" i="23"/>
  <c r="J13" i="26" s="1"/>
  <c r="I13" i="23"/>
  <c r="J13" i="23"/>
  <c r="L13" i="26" s="1"/>
  <c r="K13" i="23"/>
  <c r="M13" i="26" s="1"/>
  <c r="L13" i="23"/>
  <c r="N13" i="26" s="1"/>
  <c r="M13" i="23"/>
  <c r="N13" i="23"/>
  <c r="P13" i="26" s="1"/>
  <c r="O13" i="23"/>
  <c r="Q13" i="26" s="1"/>
  <c r="P13" i="23"/>
  <c r="E13" i="23"/>
  <c r="G13" i="26" s="1"/>
  <c r="E12" i="23"/>
  <c r="G12" i="26" s="1"/>
  <c r="E11" i="23"/>
  <c r="AE82" i="23"/>
  <c r="Q82" i="23"/>
  <c r="AE81" i="23"/>
  <c r="Q81" i="23"/>
  <c r="AE80" i="23"/>
  <c r="Q80" i="23"/>
  <c r="AE79" i="23"/>
  <c r="Q79" i="23"/>
  <c r="AE78" i="23"/>
  <c r="Q78" i="23"/>
  <c r="AE77" i="23"/>
  <c r="Q77" i="23"/>
  <c r="AE76" i="23"/>
  <c r="Q76" i="23"/>
  <c r="AE75" i="23"/>
  <c r="Q75" i="23"/>
  <c r="AE74" i="23"/>
  <c r="Q74" i="23"/>
  <c r="AE73" i="23"/>
  <c r="Q73" i="23"/>
  <c r="AE72" i="23"/>
  <c r="Q72" i="23"/>
  <c r="AE71" i="23"/>
  <c r="Q71" i="23"/>
  <c r="AE70" i="23"/>
  <c r="Q70" i="23"/>
  <c r="AE69" i="23"/>
  <c r="Q69" i="23"/>
  <c r="AE68" i="23"/>
  <c r="Q68" i="23"/>
  <c r="AE67" i="23"/>
  <c r="Q67" i="23"/>
  <c r="AE66" i="23"/>
  <c r="Q66" i="23"/>
  <c r="AE65" i="23"/>
  <c r="Q65" i="23"/>
  <c r="AE64" i="23"/>
  <c r="Q64" i="23"/>
  <c r="AE63" i="23"/>
  <c r="Q63" i="23"/>
  <c r="AE59" i="23"/>
  <c r="Q59" i="23"/>
  <c r="AE58" i="23"/>
  <c r="Q58" i="23"/>
  <c r="AE57" i="23"/>
  <c r="Q57" i="23"/>
  <c r="AE56" i="23"/>
  <c r="Q56" i="23"/>
  <c r="AE55" i="23"/>
  <c r="Q55" i="23"/>
  <c r="AE54" i="23"/>
  <c r="Q54" i="23"/>
  <c r="AE53" i="23"/>
  <c r="Q53" i="23"/>
  <c r="AE52" i="23"/>
  <c r="Q52" i="23"/>
  <c r="AE51" i="23"/>
  <c r="Q51" i="23"/>
  <c r="AE50" i="23"/>
  <c r="Q50" i="23"/>
  <c r="AE49" i="23"/>
  <c r="Q49" i="23"/>
  <c r="AE48" i="23"/>
  <c r="Q48" i="23"/>
  <c r="AE47" i="23"/>
  <c r="Q47" i="23"/>
  <c r="AE46" i="23"/>
  <c r="Q46" i="23"/>
  <c r="AE45" i="23"/>
  <c r="Q45" i="23"/>
  <c r="AE44" i="23"/>
  <c r="Q44" i="23"/>
  <c r="AE43" i="23"/>
  <c r="Q43" i="23"/>
  <c r="AE42" i="23"/>
  <c r="Q42" i="23"/>
  <c r="AE41" i="23"/>
  <c r="Q41" i="23"/>
  <c r="AE40" i="23"/>
  <c r="Q40" i="23"/>
  <c r="A13" i="26"/>
  <c r="A12" i="26"/>
  <c r="A11" i="26"/>
  <c r="A15" i="26"/>
  <c r="AG15" i="26"/>
  <c r="S15" i="26"/>
  <c r="A14" i="26"/>
  <c r="A66" i="26"/>
  <c r="A67" i="26"/>
  <c r="A68" i="26"/>
  <c r="A69" i="26"/>
  <c r="A70" i="26"/>
  <c r="A71" i="26"/>
  <c r="A72" i="26"/>
  <c r="A73" i="26"/>
  <c r="A16" i="26"/>
  <c r="A17" i="26"/>
  <c r="A18" i="26"/>
  <c r="A19" i="26"/>
  <c r="A20" i="26"/>
  <c r="A21" i="26"/>
  <c r="A22" i="26"/>
  <c r="A23" i="26"/>
  <c r="A24" i="26"/>
  <c r="A25" i="26"/>
  <c r="A26" i="26"/>
  <c r="A27" i="26"/>
  <c r="A28" i="26"/>
  <c r="A29" i="26"/>
  <c r="A30" i="26"/>
  <c r="A31" i="26"/>
  <c r="A32" i="26"/>
  <c r="A33" i="26"/>
  <c r="A34" i="26"/>
  <c r="A35" i="26"/>
  <c r="A36" i="26"/>
  <c r="A37" i="26"/>
  <c r="A38" i="26"/>
  <c r="A39" i="26"/>
  <c r="A40" i="26"/>
  <c r="A41" i="26"/>
  <c r="A42" i="26" s="1"/>
  <c r="A43" i="26"/>
  <c r="A44" i="26" s="1"/>
  <c r="A45" i="26"/>
  <c r="A46" i="26"/>
  <c r="A47" i="26"/>
  <c r="A48" i="26"/>
  <c r="A49" i="26" s="1"/>
  <c r="A50" i="26"/>
  <c r="A51" i="26"/>
  <c r="A52" i="26"/>
  <c r="A53" i="26"/>
  <c r="A54" i="26"/>
  <c r="A55" i="26"/>
  <c r="A56" i="26"/>
  <c r="A57" i="26"/>
  <c r="A58" i="26"/>
  <c r="A59" i="26"/>
  <c r="A60" i="26"/>
  <c r="A61" i="26"/>
  <c r="A65" i="26"/>
  <c r="A10" i="26"/>
  <c r="P10" i="23" l="1"/>
  <c r="H10" i="23"/>
  <c r="AA10" i="23"/>
  <c r="AC10" i="26" s="1"/>
  <c r="L10" i="23"/>
  <c r="K10" i="23"/>
  <c r="V10" i="23"/>
  <c r="X10" i="26" s="1"/>
  <c r="AD10" i="23"/>
  <c r="AF10" i="26" s="1"/>
  <c r="AB11" i="26"/>
  <c r="O10" i="23"/>
  <c r="Y10" i="23"/>
  <c r="AA10" i="26" s="1"/>
  <c r="U10" i="23"/>
  <c r="W10" i="26" s="1"/>
  <c r="Z11" i="26"/>
  <c r="Q39" i="49"/>
  <c r="I39" i="49"/>
  <c r="Q37" i="49"/>
  <c r="I37" i="49"/>
  <c r="M36" i="49"/>
  <c r="M34" i="49"/>
  <c r="Q33" i="49"/>
  <c r="I33" i="49"/>
  <c r="M30" i="49"/>
  <c r="Q29" i="49"/>
  <c r="I29" i="49"/>
  <c r="M28" i="49"/>
  <c r="Q27" i="49"/>
  <c r="I27" i="49"/>
  <c r="Q25" i="49"/>
  <c r="I25" i="49"/>
  <c r="M23" i="49"/>
  <c r="M19" i="49"/>
  <c r="Q18" i="49"/>
  <c r="I18" i="49"/>
  <c r="M17" i="49"/>
  <c r="M16" i="49"/>
  <c r="Q15" i="49"/>
  <c r="I15" i="49"/>
  <c r="M14" i="49"/>
  <c r="Q13" i="49"/>
  <c r="I13" i="49"/>
  <c r="M12" i="49"/>
  <c r="Q11" i="49"/>
  <c r="H11" i="49"/>
  <c r="P39" i="49"/>
  <c r="P37" i="49"/>
  <c r="P33" i="49"/>
  <c r="L28" i="49"/>
  <c r="P25" i="49"/>
  <c r="L19" i="49"/>
  <c r="L14" i="49"/>
  <c r="P11" i="49"/>
  <c r="Q17" i="49"/>
  <c r="I14" i="49"/>
  <c r="O39" i="49"/>
  <c r="G39" i="49"/>
  <c r="O37" i="49"/>
  <c r="G37" i="49"/>
  <c r="K36" i="49"/>
  <c r="K34" i="49"/>
  <c r="O33" i="49"/>
  <c r="G33" i="49"/>
  <c r="K30" i="49"/>
  <c r="O29" i="49"/>
  <c r="G29" i="49"/>
  <c r="K28" i="49"/>
  <c r="O27" i="49"/>
  <c r="G27" i="49"/>
  <c r="O25" i="49"/>
  <c r="G25" i="49"/>
  <c r="K23" i="49"/>
  <c r="K19" i="49"/>
  <c r="O18" i="49"/>
  <c r="G18" i="49"/>
  <c r="K17" i="49"/>
  <c r="K16" i="49"/>
  <c r="O15" i="49"/>
  <c r="G15" i="49"/>
  <c r="K14" i="49"/>
  <c r="O13" i="49"/>
  <c r="G13" i="49"/>
  <c r="K12" i="49"/>
  <c r="O11" i="49"/>
  <c r="R10" i="49"/>
  <c r="J10" i="49"/>
  <c r="M37" i="49"/>
  <c r="I36" i="49"/>
  <c r="Q34" i="49"/>
  <c r="M33" i="49"/>
  <c r="Q30" i="49"/>
  <c r="M29" i="49"/>
  <c r="I28" i="49"/>
  <c r="M25" i="49"/>
  <c r="I23" i="49"/>
  <c r="I19" i="49"/>
  <c r="I16" i="49"/>
  <c r="I12" i="49"/>
  <c r="N39" i="49"/>
  <c r="N37" i="49"/>
  <c r="R36" i="49"/>
  <c r="J36" i="49"/>
  <c r="R34" i="49"/>
  <c r="J34" i="49"/>
  <c r="N33" i="49"/>
  <c r="R30" i="49"/>
  <c r="J30" i="49"/>
  <c r="N29" i="49"/>
  <c r="R28" i="49"/>
  <c r="J28" i="49"/>
  <c r="N27" i="49"/>
  <c r="N25" i="49"/>
  <c r="R23" i="49"/>
  <c r="J23" i="49"/>
  <c r="R19" i="49"/>
  <c r="J19" i="49"/>
  <c r="N18" i="49"/>
  <c r="R17" i="49"/>
  <c r="J17" i="49"/>
  <c r="R16" i="49"/>
  <c r="J16" i="49"/>
  <c r="N15" i="49"/>
  <c r="R14" i="49"/>
  <c r="J14" i="49"/>
  <c r="N13" i="49"/>
  <c r="R12" i="49"/>
  <c r="J12" i="49"/>
  <c r="N11" i="49"/>
  <c r="I10" i="49"/>
  <c r="M39" i="49"/>
  <c r="Q36" i="49"/>
  <c r="I34" i="49"/>
  <c r="I30" i="49"/>
  <c r="Q28" i="49"/>
  <c r="M27" i="49"/>
  <c r="Q23" i="49"/>
  <c r="Q19" i="49"/>
  <c r="Q16" i="49"/>
  <c r="Q12" i="49"/>
  <c r="M11" i="49"/>
  <c r="L39" i="49"/>
  <c r="L37" i="49"/>
  <c r="P36" i="49"/>
  <c r="H36" i="49"/>
  <c r="P34" i="49"/>
  <c r="H34" i="49"/>
  <c r="L33" i="49"/>
  <c r="P30" i="49"/>
  <c r="H30" i="49"/>
  <c r="L29" i="49"/>
  <c r="P28" i="49"/>
  <c r="H28" i="49"/>
  <c r="L27" i="49"/>
  <c r="L25" i="49"/>
  <c r="P23" i="49"/>
  <c r="H23" i="49"/>
  <c r="P19" i="49"/>
  <c r="H19" i="49"/>
  <c r="L18" i="49"/>
  <c r="P17" i="49"/>
  <c r="H17" i="49"/>
  <c r="P16" i="49"/>
  <c r="H16" i="49"/>
  <c r="L15" i="49"/>
  <c r="P14" i="49"/>
  <c r="H14" i="49"/>
  <c r="L13" i="49"/>
  <c r="P12" i="49"/>
  <c r="H12" i="49"/>
  <c r="L11" i="49"/>
  <c r="G10" i="49"/>
  <c r="P29" i="49"/>
  <c r="P27" i="49"/>
  <c r="H25" i="49"/>
  <c r="P18" i="49"/>
  <c r="L16" i="49"/>
  <c r="P13" i="49"/>
  <c r="G11" i="49"/>
  <c r="I17" i="49"/>
  <c r="Q14" i="49"/>
  <c r="K39" i="49"/>
  <c r="K37" i="49"/>
  <c r="O36" i="49"/>
  <c r="G36" i="49"/>
  <c r="O34" i="49"/>
  <c r="G34" i="49"/>
  <c r="K33" i="49"/>
  <c r="O30" i="49"/>
  <c r="G30" i="49"/>
  <c r="K29" i="49"/>
  <c r="O28" i="49"/>
  <c r="G28" i="49"/>
  <c r="K27" i="49"/>
  <c r="K25" i="49"/>
  <c r="O23" i="49"/>
  <c r="G23" i="49"/>
  <c r="O19" i="49"/>
  <c r="G19" i="49"/>
  <c r="K18" i="49"/>
  <c r="O17" i="49"/>
  <c r="G17" i="49"/>
  <c r="O16" i="49"/>
  <c r="G16" i="49"/>
  <c r="K15" i="49"/>
  <c r="O14" i="49"/>
  <c r="G14" i="49"/>
  <c r="K13" i="49"/>
  <c r="O12" i="49"/>
  <c r="K11" i="49"/>
  <c r="N10" i="49"/>
  <c r="N12" i="49"/>
  <c r="J11" i="49"/>
  <c r="L10" i="49"/>
  <c r="H39" i="49"/>
  <c r="L36" i="49"/>
  <c r="L34" i="49"/>
  <c r="H29" i="49"/>
  <c r="H27" i="49"/>
  <c r="L23" i="49"/>
  <c r="H18" i="49"/>
  <c r="H15" i="49"/>
  <c r="L12" i="49"/>
  <c r="K10" i="49"/>
  <c r="M13" i="49"/>
  <c r="R39" i="49"/>
  <c r="J39" i="49"/>
  <c r="R37" i="49"/>
  <c r="J37" i="49"/>
  <c r="N36" i="49"/>
  <c r="N34" i="49"/>
  <c r="R33" i="49"/>
  <c r="J33" i="49"/>
  <c r="N30" i="49"/>
  <c r="R29" i="49"/>
  <c r="J29" i="49"/>
  <c r="N28" i="49"/>
  <c r="R27" i="49"/>
  <c r="J27" i="49"/>
  <c r="R25" i="49"/>
  <c r="J25" i="49"/>
  <c r="N23" i="49"/>
  <c r="N19" i="49"/>
  <c r="R18" i="49"/>
  <c r="J18" i="49"/>
  <c r="N17" i="49"/>
  <c r="N16" i="49"/>
  <c r="R15" i="49"/>
  <c r="J15" i="49"/>
  <c r="N14" i="49"/>
  <c r="R13" i="49"/>
  <c r="J13" i="49"/>
  <c r="R11" i="49"/>
  <c r="H37" i="49"/>
  <c r="H33" i="49"/>
  <c r="L30" i="49"/>
  <c r="L17" i="49"/>
  <c r="P15" i="49"/>
  <c r="H13" i="49"/>
  <c r="M18" i="49"/>
  <c r="M15" i="49"/>
  <c r="N10" i="23"/>
  <c r="N11" i="26"/>
  <c r="N10" i="47" s="1"/>
  <c r="AA11" i="26"/>
  <c r="M10" i="49" s="1"/>
  <c r="M10" i="23"/>
  <c r="Q10" i="23" s="1"/>
  <c r="AE13" i="23"/>
  <c r="U13" i="26"/>
  <c r="AG13" i="26" s="1"/>
  <c r="AE11" i="23"/>
  <c r="T10" i="23"/>
  <c r="V10" i="26" s="1"/>
  <c r="AB10" i="23"/>
  <c r="AD10" i="26" s="1"/>
  <c r="AC11" i="26"/>
  <c r="O10" i="49" s="1"/>
  <c r="V11" i="26"/>
  <c r="H10" i="49" s="1"/>
  <c r="AD11" i="26"/>
  <c r="P10" i="49" s="1"/>
  <c r="J10" i="23"/>
  <c r="R11" i="26"/>
  <c r="J11" i="26"/>
  <c r="AE11" i="26"/>
  <c r="Q10" i="49" s="1"/>
  <c r="F10" i="23"/>
  <c r="I10" i="23"/>
  <c r="W10" i="23"/>
  <c r="Y10" i="26" s="1"/>
  <c r="Q11" i="26"/>
  <c r="Q10" i="47" s="1"/>
  <c r="Q13" i="23"/>
  <c r="G10" i="23"/>
  <c r="Q12" i="23"/>
  <c r="G11" i="26"/>
  <c r="E10" i="23"/>
  <c r="W12" i="26"/>
  <c r="I11" i="49" s="1"/>
  <c r="AE12" i="23"/>
  <c r="I13" i="26"/>
  <c r="S13" i="26" s="1"/>
  <c r="Q11" i="23"/>
  <c r="S12" i="26"/>
  <c r="S10" i="23"/>
  <c r="J23" i="47"/>
  <c r="O23" i="47"/>
  <c r="G30" i="47"/>
  <c r="G28" i="47"/>
  <c r="O36" i="47"/>
  <c r="J33" i="47"/>
  <c r="O29" i="47"/>
  <c r="R39" i="47"/>
  <c r="N36" i="47"/>
  <c r="O34" i="47"/>
  <c r="G33" i="47"/>
  <c r="K29" i="47"/>
  <c r="O27" i="47"/>
  <c r="R25" i="47"/>
  <c r="J39" i="47"/>
  <c r="K37" i="47"/>
  <c r="G34" i="47"/>
  <c r="N30" i="47"/>
  <c r="G27" i="47"/>
  <c r="J37" i="47"/>
  <c r="R33" i="47"/>
  <c r="N28" i="47"/>
  <c r="G25" i="47"/>
  <c r="K28" i="47"/>
  <c r="K33" i="47"/>
  <c r="R29" i="47"/>
  <c r="G23" i="47"/>
  <c r="R27" i="47"/>
  <c r="O39" i="47"/>
  <c r="R37" i="47"/>
  <c r="K36" i="47"/>
  <c r="N34" i="47"/>
  <c r="J29" i="47"/>
  <c r="K27" i="47"/>
  <c r="O25" i="47"/>
  <c r="O28" i="47"/>
  <c r="J25" i="47"/>
  <c r="G39" i="47"/>
  <c r="K30" i="47"/>
  <c r="K23" i="47"/>
  <c r="G37" i="47"/>
  <c r="O33" i="47"/>
  <c r="J28" i="47"/>
  <c r="N29" i="47"/>
  <c r="R30" i="47"/>
  <c r="N33" i="47"/>
  <c r="R34" i="47"/>
  <c r="R36" i="47"/>
  <c r="N37" i="47"/>
  <c r="N39" i="47"/>
  <c r="N23" i="47"/>
  <c r="N25" i="47"/>
  <c r="N27" i="47"/>
  <c r="R28" i="47"/>
  <c r="J30" i="47"/>
  <c r="J34" i="47"/>
  <c r="J36" i="47"/>
  <c r="I23" i="47"/>
  <c r="Q23" i="47"/>
  <c r="I25" i="47"/>
  <c r="Q25" i="47"/>
  <c r="I27" i="47"/>
  <c r="Q27" i="47"/>
  <c r="M28" i="47"/>
  <c r="I29" i="47"/>
  <c r="Q29" i="47"/>
  <c r="M30" i="47"/>
  <c r="I33" i="47"/>
  <c r="Q33" i="47"/>
  <c r="M34" i="47"/>
  <c r="M36" i="47"/>
  <c r="I37" i="47"/>
  <c r="Q37" i="47"/>
  <c r="I39" i="47"/>
  <c r="Q39" i="47"/>
  <c r="K39" i="47"/>
  <c r="O37" i="47"/>
  <c r="G36" i="47"/>
  <c r="K34" i="47"/>
  <c r="O30" i="47"/>
  <c r="G29" i="47"/>
  <c r="J27" i="47"/>
  <c r="K25" i="47"/>
  <c r="R23" i="47"/>
  <c r="P39" i="47"/>
  <c r="H39" i="47"/>
  <c r="P37" i="47"/>
  <c r="H37" i="47"/>
  <c r="L36" i="47"/>
  <c r="L34" i="47"/>
  <c r="P33" i="47"/>
  <c r="H33" i="47"/>
  <c r="L30" i="47"/>
  <c r="P29" i="47"/>
  <c r="H29" i="47"/>
  <c r="L28" i="47"/>
  <c r="P27" i="47"/>
  <c r="H27" i="47"/>
  <c r="P25" i="47"/>
  <c r="H25" i="47"/>
  <c r="P23" i="47"/>
  <c r="H23" i="47"/>
  <c r="M39" i="47"/>
  <c r="M37" i="47"/>
  <c r="Q36" i="47"/>
  <c r="I36" i="47"/>
  <c r="Q34" i="47"/>
  <c r="I34" i="47"/>
  <c r="M33" i="47"/>
  <c r="Q30" i="47"/>
  <c r="I30" i="47"/>
  <c r="M29" i="47"/>
  <c r="Q28" i="47"/>
  <c r="I28" i="47"/>
  <c r="M27" i="47"/>
  <c r="M25" i="47"/>
  <c r="M23" i="47"/>
  <c r="L39" i="47"/>
  <c r="L37" i="47"/>
  <c r="P36" i="47"/>
  <c r="H36" i="47"/>
  <c r="P34" i="47"/>
  <c r="H34" i="47"/>
  <c r="L33" i="47"/>
  <c r="P30" i="47"/>
  <c r="H30" i="47"/>
  <c r="L29" i="47"/>
  <c r="P28" i="47"/>
  <c r="H28" i="47"/>
  <c r="L27" i="47"/>
  <c r="L25" i="47"/>
  <c r="L23" i="47"/>
  <c r="G10" i="47"/>
  <c r="O10" i="47"/>
  <c r="K11" i="47"/>
  <c r="G12" i="47"/>
  <c r="O12" i="47"/>
  <c r="K13" i="47"/>
  <c r="G14" i="47"/>
  <c r="O14" i="47"/>
  <c r="K15" i="47"/>
  <c r="G16" i="47"/>
  <c r="O16" i="47"/>
  <c r="G17" i="47"/>
  <c r="O17" i="47"/>
  <c r="K18" i="47"/>
  <c r="G19" i="47"/>
  <c r="O19" i="47"/>
  <c r="H10" i="47"/>
  <c r="P10" i="47"/>
  <c r="L11" i="47"/>
  <c r="H12" i="47"/>
  <c r="P12" i="47"/>
  <c r="L13" i="47"/>
  <c r="H14" i="47"/>
  <c r="P14" i="47"/>
  <c r="L15" i="47"/>
  <c r="H16" i="47"/>
  <c r="P16" i="47"/>
  <c r="H17" i="47"/>
  <c r="P17" i="47"/>
  <c r="L18" i="47"/>
  <c r="H19" i="47"/>
  <c r="P19" i="47"/>
  <c r="I10" i="47"/>
  <c r="I14" i="47"/>
  <c r="I16" i="47"/>
  <c r="I17" i="47"/>
  <c r="I19" i="47"/>
  <c r="J10" i="47"/>
  <c r="J12" i="47"/>
  <c r="J14" i="47"/>
  <c r="J16" i="47"/>
  <c r="J17" i="47"/>
  <c r="J19" i="47"/>
  <c r="O11" i="47"/>
  <c r="O13" i="47"/>
  <c r="O15" i="47"/>
  <c r="O18" i="47"/>
  <c r="L10" i="47"/>
  <c r="H11" i="47"/>
  <c r="P11" i="47"/>
  <c r="L12" i="47"/>
  <c r="H13" i="47"/>
  <c r="P13" i="47"/>
  <c r="L14" i="47"/>
  <c r="H15" i="47"/>
  <c r="P15" i="47"/>
  <c r="L16" i="47"/>
  <c r="L17" i="47"/>
  <c r="H18" i="47"/>
  <c r="P18" i="47"/>
  <c r="L19" i="47"/>
  <c r="M11" i="47"/>
  <c r="M13" i="47"/>
  <c r="M15" i="47"/>
  <c r="Q17" i="47"/>
  <c r="Q19" i="47"/>
  <c r="R10" i="47"/>
  <c r="R12" i="47"/>
  <c r="R14" i="47"/>
  <c r="R16" i="47"/>
  <c r="R17" i="47"/>
  <c r="R19" i="47"/>
  <c r="G11" i="47"/>
  <c r="G13" i="47"/>
  <c r="G15" i="47"/>
  <c r="G18" i="47"/>
  <c r="M10" i="47"/>
  <c r="I11" i="47"/>
  <c r="Q11" i="47"/>
  <c r="M12" i="47"/>
  <c r="I13" i="47"/>
  <c r="Q13" i="47"/>
  <c r="M14" i="47"/>
  <c r="I15" i="47"/>
  <c r="Q15" i="47"/>
  <c r="M16" i="47"/>
  <c r="M17" i="47"/>
  <c r="I18" i="47"/>
  <c r="Q18" i="47"/>
  <c r="M19" i="47"/>
  <c r="Q12" i="47"/>
  <c r="Q14" i="47"/>
  <c r="Q16" i="47"/>
  <c r="M18" i="47"/>
  <c r="N11" i="47"/>
  <c r="N13" i="47"/>
  <c r="N15" i="47"/>
  <c r="N18" i="47"/>
  <c r="K10" i="47"/>
  <c r="K12" i="47"/>
  <c r="K14" i="47"/>
  <c r="K16" i="47"/>
  <c r="K17" i="47"/>
  <c r="K19" i="47"/>
  <c r="J11" i="47"/>
  <c r="R11" i="47"/>
  <c r="N12" i="47"/>
  <c r="J13" i="47"/>
  <c r="R13" i="47"/>
  <c r="N14" i="47"/>
  <c r="J15" i="47"/>
  <c r="R15" i="47"/>
  <c r="N16" i="47"/>
  <c r="N17" i="47"/>
  <c r="J18" i="47"/>
  <c r="R18" i="47"/>
  <c r="N19" i="47"/>
  <c r="I12" i="47" l="1"/>
  <c r="S11" i="26"/>
  <c r="G12" i="49"/>
  <c r="AG12" i="26"/>
  <c r="AE10" i="23"/>
  <c r="U10" i="26"/>
  <c r="AG10" i="26" s="1"/>
  <c r="AG11" i="26"/>
  <c r="E2" i="25"/>
  <c r="F2" i="25" s="1"/>
  <c r="E2" i="24"/>
  <c r="F2" i="24" s="1"/>
  <c r="U7" i="26"/>
  <c r="G7" i="26"/>
  <c r="O13" i="32"/>
  <c r="G13" i="32"/>
  <c r="O12" i="32"/>
  <c r="G12" i="32"/>
  <c r="O11" i="32"/>
  <c r="G11" i="32"/>
  <c r="O10" i="32"/>
  <c r="G10" i="32"/>
  <c r="O9" i="32"/>
  <c r="G9" i="32"/>
  <c r="O8" i="32"/>
  <c r="G8" i="32"/>
  <c r="O7" i="32"/>
  <c r="G7" i="32"/>
  <c r="O6" i="32"/>
  <c r="G6" i="32"/>
  <c r="O5" i="32"/>
  <c r="G5" i="32"/>
  <c r="O4" i="32"/>
  <c r="G4" i="32"/>
  <c r="O3" i="32"/>
  <c r="G3" i="32"/>
  <c r="O2" i="32"/>
  <c r="G2" i="32"/>
  <c r="S2" i="25" l="1"/>
  <c r="E7" i="27"/>
  <c r="G7" i="47"/>
  <c r="V7" i="46"/>
  <c r="G7" i="49"/>
  <c r="F10" i="49" s="1"/>
  <c r="F11" i="49" s="1"/>
  <c r="F12" i="49" s="1"/>
  <c r="F13" i="49" s="1"/>
  <c r="F14" i="49" s="1"/>
  <c r="F15" i="49" s="1"/>
  <c r="F16" i="49" s="1"/>
  <c r="F18" i="49" s="1"/>
  <c r="F19" i="49" s="1"/>
  <c r="F20" i="49" s="1"/>
  <c r="F21" i="49" s="1"/>
  <c r="F22" i="49" s="1"/>
  <c r="F23" i="49" s="1"/>
  <c r="F24" i="49" s="1"/>
  <c r="F25" i="49" s="1"/>
  <c r="F26" i="49" s="1"/>
  <c r="F27" i="49" s="1"/>
  <c r="F28" i="49" s="1"/>
  <c r="F29" i="49" s="1"/>
  <c r="F30" i="49" s="1"/>
  <c r="F31" i="49" s="1"/>
  <c r="F32" i="49" s="1"/>
  <c r="F33" i="49" s="1"/>
  <c r="F34" i="49" s="1"/>
  <c r="F35" i="49" s="1"/>
  <c r="F36" i="49" s="1"/>
  <c r="F37" i="49" s="1"/>
  <c r="F38" i="49" s="1"/>
  <c r="F39" i="49" s="1"/>
  <c r="F40" i="49" s="1"/>
  <c r="F41" i="49" s="1"/>
  <c r="S2" i="24"/>
  <c r="T2" i="25"/>
  <c r="G2" i="25"/>
  <c r="G2" i="24"/>
  <c r="T2" i="24"/>
  <c r="S7" i="27"/>
  <c r="E9" i="25"/>
  <c r="E1" i="25" s="1"/>
  <c r="E26" i="25" s="1"/>
  <c r="E27" i="25" s="1"/>
  <c r="S9" i="25"/>
  <c r="S9" i="24"/>
  <c r="E7" i="23"/>
  <c r="E9" i="24"/>
  <c r="E1" i="24" s="1"/>
  <c r="E51" i="24" s="1"/>
  <c r="S7" i="23"/>
  <c r="E7" i="39"/>
  <c r="H7" i="46"/>
  <c r="S7" i="39"/>
  <c r="I10" i="32"/>
  <c r="O8" i="26" s="1"/>
  <c r="I4" i="32"/>
  <c r="I8" i="26" s="1"/>
  <c r="H13" i="32"/>
  <c r="H5" i="32"/>
  <c r="I5" i="32"/>
  <c r="J8" i="26" s="1"/>
  <c r="H10" i="32"/>
  <c r="H2" i="32"/>
  <c r="I2" i="32"/>
  <c r="G8" i="26" s="1"/>
  <c r="H7" i="32"/>
  <c r="I7" i="32"/>
  <c r="L8" i="26" s="1"/>
  <c r="I12" i="32"/>
  <c r="Q8" i="26" s="1"/>
  <c r="H11" i="32"/>
  <c r="H3" i="32"/>
  <c r="I3" i="32"/>
  <c r="H8" i="26" s="1"/>
  <c r="H6" i="32"/>
  <c r="I11" i="32"/>
  <c r="P8" i="26" s="1"/>
  <c r="I6" i="32"/>
  <c r="K8" i="26" s="1"/>
  <c r="H9" i="32"/>
  <c r="H4" i="32"/>
  <c r="I9" i="32"/>
  <c r="N8" i="26" s="1"/>
  <c r="H12" i="32"/>
  <c r="H8" i="32"/>
  <c r="I13" i="32"/>
  <c r="R8" i="26" s="1"/>
  <c r="I8" i="32"/>
  <c r="M8" i="26" s="1"/>
  <c r="F10" i="47" l="1"/>
  <c r="F11" i="47" s="1"/>
  <c r="F12" i="47" s="1"/>
  <c r="F13" i="47" s="1"/>
  <c r="F14" i="47" s="1"/>
  <c r="F15" i="47" s="1"/>
  <c r="F16" i="47" s="1"/>
  <c r="F18" i="47" s="1"/>
  <c r="F19" i="47" s="1"/>
  <c r="F20" i="47" s="1"/>
  <c r="F21" i="47" s="1"/>
  <c r="F22" i="47" s="1"/>
  <c r="F23" i="47" s="1"/>
  <c r="F24" i="47" s="1"/>
  <c r="F25" i="47" s="1"/>
  <c r="F26" i="47" s="1"/>
  <c r="F27" i="47" s="1"/>
  <c r="F28" i="47" s="1"/>
  <c r="F29" i="47" s="1"/>
  <c r="F30" i="47" s="1"/>
  <c r="F31" i="47" s="1"/>
  <c r="F32" i="47" s="1"/>
  <c r="F33" i="47" s="1"/>
  <c r="F34" i="47" s="1"/>
  <c r="F35" i="47" s="1"/>
  <c r="F36" i="47" s="1"/>
  <c r="F37" i="47" s="1"/>
  <c r="F38" i="47" s="1"/>
  <c r="F39" i="47" s="1"/>
  <c r="F40" i="47" s="1"/>
  <c r="F41" i="47" s="1"/>
  <c r="E28" i="25"/>
  <c r="E52" i="25"/>
  <c r="E65" i="25"/>
  <c r="E29" i="25"/>
  <c r="S1" i="25"/>
  <c r="S77" i="25" s="1"/>
  <c r="E41" i="25"/>
  <c r="E50" i="25"/>
  <c r="E51" i="25" s="1"/>
  <c r="E53" i="25"/>
  <c r="E77" i="25"/>
  <c r="E38" i="25"/>
  <c r="E39" i="25" s="1"/>
  <c r="F1" i="24"/>
  <c r="F61" i="24" s="1"/>
  <c r="E40" i="25"/>
  <c r="L8" i="46"/>
  <c r="K8" i="47"/>
  <c r="K8" i="49" s="1"/>
  <c r="P8" i="46"/>
  <c r="O8" i="47"/>
  <c r="O8" i="49" s="1"/>
  <c r="AC74" i="25"/>
  <c r="U74" i="25"/>
  <c r="Y62" i="25"/>
  <c r="AC50" i="25"/>
  <c r="U50" i="25"/>
  <c r="Y38" i="25"/>
  <c r="AB74" i="25"/>
  <c r="AB50" i="25"/>
  <c r="W62" i="25"/>
  <c r="W38" i="25"/>
  <c r="Z74" i="25"/>
  <c r="Z50" i="25"/>
  <c r="V38" i="25"/>
  <c r="AC62" i="25"/>
  <c r="AC38" i="25"/>
  <c r="X74" i="25"/>
  <c r="AB62" i="25"/>
  <c r="T62" i="25"/>
  <c r="X50" i="25"/>
  <c r="AB38" i="25"/>
  <c r="T38" i="25"/>
  <c r="W74" i="25"/>
  <c r="AA62" i="25"/>
  <c r="S62" i="25"/>
  <c r="W50" i="25"/>
  <c r="AA38" i="25"/>
  <c r="S38" i="25"/>
  <c r="T74" i="25"/>
  <c r="T50" i="25"/>
  <c r="AA74" i="25"/>
  <c r="AA50" i="25"/>
  <c r="V62" i="25"/>
  <c r="Y74" i="25"/>
  <c r="Y50" i="25"/>
  <c r="AD74" i="25"/>
  <c r="V74" i="25"/>
  <c r="Z62" i="25"/>
  <c r="AD50" i="25"/>
  <c r="V50" i="25"/>
  <c r="Z38" i="25"/>
  <c r="X62" i="25"/>
  <c r="X38" i="25"/>
  <c r="S74" i="25"/>
  <c r="S50" i="25"/>
  <c r="AD62" i="25"/>
  <c r="AD38" i="25"/>
  <c r="U62" i="25"/>
  <c r="U38" i="25"/>
  <c r="AD26" i="25"/>
  <c r="V26" i="25"/>
  <c r="AC26" i="25"/>
  <c r="U26" i="25"/>
  <c r="T26" i="25"/>
  <c r="AA26" i="25"/>
  <c r="S26" i="25"/>
  <c r="AB26" i="25"/>
  <c r="Y26" i="25"/>
  <c r="X26" i="25"/>
  <c r="W26" i="25"/>
  <c r="Z26" i="25"/>
  <c r="N8" i="46"/>
  <c r="M8" i="47"/>
  <c r="M8" i="49" s="1"/>
  <c r="Q8" i="46"/>
  <c r="P8" i="47"/>
  <c r="P8" i="49" s="1"/>
  <c r="H8" i="46"/>
  <c r="G8" i="47"/>
  <c r="G8" i="49" s="1"/>
  <c r="E62" i="25"/>
  <c r="E63" i="25" s="1"/>
  <c r="E64" i="25"/>
  <c r="I8" i="46"/>
  <c r="H8" i="47"/>
  <c r="H8" i="49" s="1"/>
  <c r="E29" i="24"/>
  <c r="S1" i="24"/>
  <c r="S50" i="24" s="1"/>
  <c r="E50" i="24"/>
  <c r="E62" i="24"/>
  <c r="E40" i="24"/>
  <c r="E72" i="24"/>
  <c r="O8" i="46"/>
  <c r="N8" i="47"/>
  <c r="N8" i="49" s="1"/>
  <c r="R8" i="46"/>
  <c r="Q8" i="47"/>
  <c r="Q8" i="49" s="1"/>
  <c r="E28" i="24"/>
  <c r="E39" i="24"/>
  <c r="S8" i="46"/>
  <c r="R8" i="47"/>
  <c r="R8" i="49" s="1"/>
  <c r="K8" i="46"/>
  <c r="J8" i="47"/>
  <c r="J8" i="49" s="1"/>
  <c r="M8" i="46"/>
  <c r="L8" i="47"/>
  <c r="L8" i="49" s="1"/>
  <c r="J8" i="46"/>
  <c r="I8" i="47"/>
  <c r="I8" i="49" s="1"/>
  <c r="F1" i="25"/>
  <c r="F40" i="25" s="1"/>
  <c r="E74" i="25"/>
  <c r="E75" i="25" s="1"/>
  <c r="E76" i="25"/>
  <c r="E61" i="24"/>
  <c r="E73" i="24"/>
  <c r="U2" i="25"/>
  <c r="H2" i="25"/>
  <c r="H2" i="24"/>
  <c r="U2" i="24"/>
  <c r="Z8" i="26"/>
  <c r="AA8" i="46" s="1"/>
  <c r="J8" i="23"/>
  <c r="J10" i="24"/>
  <c r="J8" i="27"/>
  <c r="J10" i="25"/>
  <c r="J8" i="39"/>
  <c r="AC8" i="26"/>
  <c r="AD8" i="46" s="1"/>
  <c r="M8" i="23"/>
  <c r="M10" i="24"/>
  <c r="M8" i="27"/>
  <c r="M10" i="25"/>
  <c r="M8" i="39"/>
  <c r="H10" i="24"/>
  <c r="H10" i="25"/>
  <c r="X8" i="26"/>
  <c r="Y8" i="46" s="1"/>
  <c r="H8" i="27"/>
  <c r="H8" i="23"/>
  <c r="H8" i="39"/>
  <c r="L10" i="24"/>
  <c r="L8" i="27"/>
  <c r="L10" i="25"/>
  <c r="L8" i="39"/>
  <c r="L8" i="23"/>
  <c r="AB8" i="26"/>
  <c r="AC8" i="46" s="1"/>
  <c r="AE8" i="26"/>
  <c r="AF8" i="46" s="1"/>
  <c r="O10" i="24"/>
  <c r="O8" i="27"/>
  <c r="O10" i="25"/>
  <c r="O8" i="39"/>
  <c r="O8" i="23"/>
  <c r="W8" i="26"/>
  <c r="X8" i="46" s="1"/>
  <c r="G10" i="24"/>
  <c r="G8" i="27"/>
  <c r="G10" i="25"/>
  <c r="G8" i="39"/>
  <c r="G8" i="23"/>
  <c r="K10" i="24"/>
  <c r="K8" i="27"/>
  <c r="K10" i="25"/>
  <c r="K8" i="39"/>
  <c r="K8" i="23"/>
  <c r="AA8" i="26"/>
  <c r="AB8" i="46" s="1"/>
  <c r="AD8" i="26"/>
  <c r="AE8" i="46" s="1"/>
  <c r="N10" i="24"/>
  <c r="N8" i="27"/>
  <c r="N10" i="25"/>
  <c r="N8" i="39"/>
  <c r="N8" i="23"/>
  <c r="E10" i="24"/>
  <c r="E8" i="39"/>
  <c r="U8" i="26"/>
  <c r="V8" i="46" s="1"/>
  <c r="E8" i="27"/>
  <c r="E10" i="25"/>
  <c r="E8" i="23"/>
  <c r="Y8" i="26"/>
  <c r="Z8" i="46" s="1"/>
  <c r="I8" i="27"/>
  <c r="I10" i="24"/>
  <c r="I10" i="25"/>
  <c r="I8" i="39"/>
  <c r="I8" i="23"/>
  <c r="P8" i="39"/>
  <c r="AF8" i="26"/>
  <c r="AG8" i="46" s="1"/>
  <c r="P10" i="24"/>
  <c r="P10" i="25"/>
  <c r="P8" i="23"/>
  <c r="P8" i="27"/>
  <c r="V8" i="26"/>
  <c r="W8" i="46" s="1"/>
  <c r="F8" i="23"/>
  <c r="F10" i="24"/>
  <c r="F8" i="27"/>
  <c r="F10" i="25"/>
  <c r="F8" i="39"/>
  <c r="F72" i="24" l="1"/>
  <c r="G1" i="24"/>
  <c r="U1" i="24" s="1"/>
  <c r="U73" i="24" s="1"/>
  <c r="F41" i="25"/>
  <c r="S76" i="25"/>
  <c r="S64" i="25"/>
  <c r="S65" i="25"/>
  <c r="S41" i="25"/>
  <c r="F73" i="24"/>
  <c r="S40" i="25"/>
  <c r="S52" i="25"/>
  <c r="F62" i="24"/>
  <c r="S53" i="25"/>
  <c r="F29" i="24"/>
  <c r="F39" i="24"/>
  <c r="F40" i="24"/>
  <c r="F50" i="24"/>
  <c r="G39" i="24"/>
  <c r="G1" i="25"/>
  <c r="G50" i="25" s="1"/>
  <c r="F51" i="24"/>
  <c r="F38" i="25"/>
  <c r="F39" i="25" s="1"/>
  <c r="F28" i="24"/>
  <c r="T1" i="24"/>
  <c r="T40" i="24" s="1"/>
  <c r="S62" i="24"/>
  <c r="F64" i="25"/>
  <c r="F74" i="25"/>
  <c r="F75" i="25" s="1"/>
  <c r="AE74" i="25"/>
  <c r="AE38" i="25"/>
  <c r="S28" i="24"/>
  <c r="S40" i="24"/>
  <c r="S51" i="24"/>
  <c r="S39" i="24"/>
  <c r="S29" i="24"/>
  <c r="S61" i="24"/>
  <c r="S72" i="24"/>
  <c r="S73" i="24"/>
  <c r="F77" i="25"/>
  <c r="AE62" i="25"/>
  <c r="F76" i="25"/>
  <c r="AE26" i="25"/>
  <c r="F26" i="25"/>
  <c r="F27" i="25" s="1"/>
  <c r="G51" i="24"/>
  <c r="F65" i="25"/>
  <c r="F62" i="25"/>
  <c r="F63" i="25" s="1"/>
  <c r="F29" i="25"/>
  <c r="F28" i="25" s="1"/>
  <c r="T1" i="25"/>
  <c r="T41" i="25" s="1"/>
  <c r="F52" i="25"/>
  <c r="F50" i="25"/>
  <c r="F51" i="25" s="1"/>
  <c r="F53" i="25"/>
  <c r="AE50" i="25"/>
  <c r="G40" i="24"/>
  <c r="U51" i="24"/>
  <c r="U50" i="24"/>
  <c r="U40" i="24"/>
  <c r="U39" i="24"/>
  <c r="I2" i="25"/>
  <c r="V2" i="25"/>
  <c r="U29" i="24"/>
  <c r="U28" i="24"/>
  <c r="G28" i="24"/>
  <c r="V2" i="24"/>
  <c r="I2" i="24"/>
  <c r="Y10" i="24"/>
  <c r="Y8" i="27"/>
  <c r="Y10" i="25"/>
  <c r="Y8" i="39"/>
  <c r="Y8" i="23"/>
  <c r="AA10" i="24"/>
  <c r="AA8" i="39"/>
  <c r="AA8" i="23"/>
  <c r="AA10" i="25"/>
  <c r="AA8" i="27"/>
  <c r="AD10" i="24"/>
  <c r="AD8" i="27"/>
  <c r="AD10" i="25"/>
  <c r="AD8" i="39"/>
  <c r="AD8" i="23"/>
  <c r="W10" i="24"/>
  <c r="W8" i="27"/>
  <c r="W10" i="25"/>
  <c r="W8" i="39"/>
  <c r="W8" i="23"/>
  <c r="AC10" i="24"/>
  <c r="AC8" i="27"/>
  <c r="AC10" i="25"/>
  <c r="AC8" i="39"/>
  <c r="AC8" i="23"/>
  <c r="T10" i="24"/>
  <c r="T8" i="27"/>
  <c r="T10" i="25"/>
  <c r="T8" i="39"/>
  <c r="T8" i="23"/>
  <c r="U10" i="24"/>
  <c r="U8" i="27"/>
  <c r="U10" i="25"/>
  <c r="U8" i="39"/>
  <c r="U8" i="23"/>
  <c r="Z8" i="27"/>
  <c r="Z8" i="39"/>
  <c r="Z8" i="23"/>
  <c r="Z10" i="24"/>
  <c r="Z10" i="25"/>
  <c r="S10" i="25"/>
  <c r="S10" i="24"/>
  <c r="S8" i="27"/>
  <c r="S8" i="39"/>
  <c r="S8" i="23"/>
  <c r="AB10" i="24"/>
  <c r="AB8" i="27"/>
  <c r="AB10" i="25"/>
  <c r="AB8" i="39"/>
  <c r="AB8" i="23"/>
  <c r="V10" i="24"/>
  <c r="V8" i="27"/>
  <c r="V10" i="25"/>
  <c r="V8" i="39"/>
  <c r="V8" i="23"/>
  <c r="X10" i="24"/>
  <c r="X8" i="27"/>
  <c r="X10" i="25"/>
  <c r="X8" i="39"/>
  <c r="X8" i="23"/>
  <c r="G62" i="24" l="1"/>
  <c r="U72" i="24"/>
  <c r="H1" i="24"/>
  <c r="V1" i="24" s="1"/>
  <c r="V50" i="24" s="1"/>
  <c r="U61" i="24"/>
  <c r="G72" i="24"/>
  <c r="U62" i="24"/>
  <c r="G73" i="24"/>
  <c r="G29" i="24"/>
  <c r="G61" i="24"/>
  <c r="G50" i="24"/>
  <c r="T53" i="25"/>
  <c r="G26" i="25"/>
  <c r="G27" i="25" s="1"/>
  <c r="T29" i="24"/>
  <c r="T64" i="25"/>
  <c r="T28" i="24"/>
  <c r="T72" i="24"/>
  <c r="T62" i="24"/>
  <c r="T39" i="24"/>
  <c r="T50" i="24"/>
  <c r="G77" i="25"/>
  <c r="G41" i="25"/>
  <c r="H1" i="25"/>
  <c r="V1" i="25" s="1"/>
  <c r="V77" i="25" s="1"/>
  <c r="G53" i="25"/>
  <c r="G51" i="25"/>
  <c r="T51" i="24"/>
  <c r="T61" i="24"/>
  <c r="U1" i="25"/>
  <c r="G38" i="25"/>
  <c r="G39" i="25" s="1"/>
  <c r="G74" i="25"/>
  <c r="G75" i="25" s="1"/>
  <c r="G76" i="25"/>
  <c r="G64" i="25"/>
  <c r="G52" i="25"/>
  <c r="T73" i="24"/>
  <c r="G62" i="25"/>
  <c r="G63" i="25" s="1"/>
  <c r="G65" i="25"/>
  <c r="G40" i="25"/>
  <c r="T52" i="25"/>
  <c r="H72" i="24"/>
  <c r="T40" i="25"/>
  <c r="T76" i="25"/>
  <c r="T65" i="25"/>
  <c r="T77" i="25"/>
  <c r="H73" i="24"/>
  <c r="V40" i="24"/>
  <c r="H39" i="24"/>
  <c r="G29" i="25"/>
  <c r="G28" i="25" s="1"/>
  <c r="J2" i="25"/>
  <c r="W2" i="25"/>
  <c r="W2" i="24"/>
  <c r="J2" i="24"/>
  <c r="H28" i="24" l="1"/>
  <c r="V61" i="24"/>
  <c r="V29" i="24"/>
  <c r="V62" i="24"/>
  <c r="V72" i="24"/>
  <c r="V73" i="24"/>
  <c r="H40" i="24"/>
  <c r="V28" i="24"/>
  <c r="V39" i="24"/>
  <c r="H62" i="24"/>
  <c r="H29" i="24"/>
  <c r="V51" i="24"/>
  <c r="H61" i="24"/>
  <c r="H53" i="25"/>
  <c r="V41" i="25"/>
  <c r="I1" i="25"/>
  <c r="W1" i="25" s="1"/>
  <c r="W41" i="25" s="1"/>
  <c r="V53" i="25"/>
  <c r="V52" i="25"/>
  <c r="H50" i="25"/>
  <c r="H51" i="25" s="1"/>
  <c r="V65" i="25"/>
  <c r="H40" i="25"/>
  <c r="H64" i="25"/>
  <c r="H26" i="25"/>
  <c r="H41" i="25"/>
  <c r="H76" i="25"/>
  <c r="V40" i="25"/>
  <c r="V64" i="25"/>
  <c r="H38" i="25"/>
  <c r="H39" i="25" s="1"/>
  <c r="H51" i="24"/>
  <c r="H65" i="25"/>
  <c r="H74" i="25"/>
  <c r="H75" i="25" s="1"/>
  <c r="I1" i="24"/>
  <c r="W1" i="24" s="1"/>
  <c r="W61" i="24" s="1"/>
  <c r="H52" i="25"/>
  <c r="V76" i="25"/>
  <c r="H77" i="25"/>
  <c r="H50" i="24"/>
  <c r="H62" i="25"/>
  <c r="H63" i="25" s="1"/>
  <c r="U53" i="25"/>
  <c r="U64" i="25"/>
  <c r="U40" i="25"/>
  <c r="U77" i="25"/>
  <c r="U76" i="25"/>
  <c r="U65" i="25"/>
  <c r="U52" i="25"/>
  <c r="U41" i="25"/>
  <c r="K2" i="25"/>
  <c r="X2" i="25"/>
  <c r="X2" i="24"/>
  <c r="K2" i="24"/>
  <c r="I38" i="25" l="1"/>
  <c r="I39" i="25" s="1"/>
  <c r="I41" i="25"/>
  <c r="I74" i="25"/>
  <c r="I75" i="25" s="1"/>
  <c r="W64" i="25"/>
  <c r="W53" i="25"/>
  <c r="I76" i="25"/>
  <c r="W52" i="25"/>
  <c r="W40" i="24"/>
  <c r="I50" i="25"/>
  <c r="I51" i="25" s="1"/>
  <c r="I65" i="25"/>
  <c r="I52" i="25"/>
  <c r="W76" i="25"/>
  <c r="W62" i="24"/>
  <c r="I40" i="25"/>
  <c r="W65" i="25"/>
  <c r="J1" i="24"/>
  <c r="X1" i="24" s="1"/>
  <c r="X72" i="24" s="1"/>
  <c r="W40" i="25"/>
  <c r="I51" i="24"/>
  <c r="I26" i="25"/>
  <c r="W50" i="24"/>
  <c r="I62" i="25"/>
  <c r="I63" i="25" s="1"/>
  <c r="W29" i="24"/>
  <c r="W77" i="25"/>
  <c r="I39" i="24"/>
  <c r="I53" i="25"/>
  <c r="I64" i="25"/>
  <c r="J1" i="25"/>
  <c r="X1" i="25" s="1"/>
  <c r="X41" i="25" s="1"/>
  <c r="I72" i="24"/>
  <c r="I77" i="25"/>
  <c r="I62" i="24"/>
  <c r="I29" i="24"/>
  <c r="I40" i="24"/>
  <c r="W73" i="24"/>
  <c r="I28" i="24"/>
  <c r="W72" i="24"/>
  <c r="W28" i="24"/>
  <c r="W39" i="24"/>
  <c r="I73" i="24"/>
  <c r="W51" i="24"/>
  <c r="I50" i="24"/>
  <c r="I61" i="24"/>
  <c r="H27" i="25"/>
  <c r="K1" i="25"/>
  <c r="Y1" i="25" s="1"/>
  <c r="L2" i="25"/>
  <c r="Y2" i="25"/>
  <c r="Y2" i="24"/>
  <c r="L2" i="24"/>
  <c r="X77" i="25" l="1"/>
  <c r="J52" i="25"/>
  <c r="X52" i="25"/>
  <c r="J64" i="25"/>
  <c r="J26" i="25"/>
  <c r="X53" i="25"/>
  <c r="J62" i="25"/>
  <c r="J63" i="25" s="1"/>
  <c r="J65" i="25"/>
  <c r="X64" i="25"/>
  <c r="J50" i="25"/>
  <c r="J51" i="25" s="1"/>
  <c r="J53" i="25"/>
  <c r="X40" i="25"/>
  <c r="J38" i="25"/>
  <c r="J39" i="25" s="1"/>
  <c r="J76" i="25"/>
  <c r="X65" i="25"/>
  <c r="J40" i="25"/>
  <c r="X76" i="25"/>
  <c r="J41" i="25"/>
  <c r="J74" i="25"/>
  <c r="J75" i="25" s="1"/>
  <c r="J77" i="25"/>
  <c r="J51" i="24"/>
  <c r="J40" i="24"/>
  <c r="J29" i="24"/>
  <c r="J39" i="24"/>
  <c r="J28" i="24"/>
  <c r="X40" i="24"/>
  <c r="X73" i="24"/>
  <c r="J62" i="24"/>
  <c r="X39" i="24"/>
  <c r="X50" i="24"/>
  <c r="J73" i="24"/>
  <c r="X51" i="24"/>
  <c r="J61" i="24"/>
  <c r="X28" i="24"/>
  <c r="X61" i="24"/>
  <c r="J72" i="24"/>
  <c r="X29" i="24"/>
  <c r="X62" i="24"/>
  <c r="K1" i="24"/>
  <c r="K73" i="24" s="1"/>
  <c r="J50" i="24"/>
  <c r="L1" i="25"/>
  <c r="Z1" i="25" s="1"/>
  <c r="K26" i="25"/>
  <c r="K76" i="25"/>
  <c r="K38" i="25"/>
  <c r="K77" i="25"/>
  <c r="K41" i="25"/>
  <c r="K50" i="25"/>
  <c r="K52" i="25"/>
  <c r="K53" i="25"/>
  <c r="K65" i="25"/>
  <c r="K40" i="25"/>
  <c r="K62" i="25"/>
  <c r="K64" i="25"/>
  <c r="Y76" i="25"/>
  <c r="Y65" i="25"/>
  <c r="Y64" i="25"/>
  <c r="Y53" i="25"/>
  <c r="Y52" i="25"/>
  <c r="Y41" i="25"/>
  <c r="Y40" i="25"/>
  <c r="Y77" i="25"/>
  <c r="K74" i="25"/>
  <c r="H29" i="25"/>
  <c r="H28" i="25" s="1"/>
  <c r="Z2" i="25"/>
  <c r="M2" i="25"/>
  <c r="Z2" i="24"/>
  <c r="M2" i="24"/>
  <c r="K51" i="24" l="1"/>
  <c r="K63" i="25"/>
  <c r="K62" i="24"/>
  <c r="K72" i="24"/>
  <c r="K51" i="25"/>
  <c r="K50" i="24"/>
  <c r="K61" i="24"/>
  <c r="K75" i="25"/>
  <c r="Y1" i="24"/>
  <c r="K29" i="24"/>
  <c r="K40" i="24"/>
  <c r="K39" i="24"/>
  <c r="K28" i="24"/>
  <c r="L1" i="24"/>
  <c r="M1" i="24" s="1"/>
  <c r="AA1" i="24" s="1"/>
  <c r="K39" i="25"/>
  <c r="L38" i="25"/>
  <c r="L41" i="25"/>
  <c r="L62" i="25"/>
  <c r="L63" i="25" s="1"/>
  <c r="L52" i="25"/>
  <c r="L76" i="25"/>
  <c r="L53" i="25"/>
  <c r="L77" i="25"/>
  <c r="L26" i="25"/>
  <c r="L40" i="25"/>
  <c r="L65" i="25"/>
  <c r="M1" i="25"/>
  <c r="AA1" i="25" s="1"/>
  <c r="L64" i="25"/>
  <c r="Z77" i="25"/>
  <c r="Z76" i="25"/>
  <c r="Z65" i="25"/>
  <c r="Z41" i="25"/>
  <c r="Z40" i="25"/>
  <c r="Z64" i="25"/>
  <c r="Z53" i="25"/>
  <c r="Z52" i="25"/>
  <c r="L50" i="25"/>
  <c r="L74" i="25"/>
  <c r="N2" i="25"/>
  <c r="AA2" i="25"/>
  <c r="N2" i="24"/>
  <c r="AA2" i="24"/>
  <c r="L39" i="25" l="1"/>
  <c r="L51" i="25"/>
  <c r="L75" i="25"/>
  <c r="Z1" i="24"/>
  <c r="L73" i="24"/>
  <c r="L51" i="24"/>
  <c r="L39" i="24"/>
  <c r="L72" i="24"/>
  <c r="L29" i="24"/>
  <c r="L28" i="24"/>
  <c r="L61" i="24"/>
  <c r="L62" i="24"/>
  <c r="L50" i="24"/>
  <c r="L40" i="24"/>
  <c r="Y73" i="24"/>
  <c r="Y72" i="24"/>
  <c r="Y61" i="24"/>
  <c r="Y29" i="24"/>
  <c r="Y51" i="24"/>
  <c r="Y28" i="24"/>
  <c r="Y62" i="24"/>
  <c r="Y50" i="24"/>
  <c r="Y40" i="24"/>
  <c r="Y39" i="24"/>
  <c r="M51" i="24"/>
  <c r="M65" i="25"/>
  <c r="M40" i="25"/>
  <c r="M61" i="24"/>
  <c r="M39" i="24"/>
  <c r="M72" i="24"/>
  <c r="AA61" i="24"/>
  <c r="AA51" i="24"/>
  <c r="AA39" i="24"/>
  <c r="AA73" i="24"/>
  <c r="AA72" i="24"/>
  <c r="AA62" i="24"/>
  <c r="AA50" i="24"/>
  <c r="AA40" i="24"/>
  <c r="M62" i="24"/>
  <c r="M73" i="24"/>
  <c r="M40" i="24"/>
  <c r="N1" i="24"/>
  <c r="AB1" i="24" s="1"/>
  <c r="M50" i="24"/>
  <c r="M26" i="25"/>
  <c r="M41" i="25"/>
  <c r="M64" i="25"/>
  <c r="M50" i="25"/>
  <c r="M51" i="25" s="1"/>
  <c r="M52" i="25"/>
  <c r="M74" i="25"/>
  <c r="M53" i="25"/>
  <c r="M76" i="25"/>
  <c r="M77" i="25"/>
  <c r="AA65" i="25"/>
  <c r="AA77" i="25"/>
  <c r="AA76" i="25"/>
  <c r="AA64" i="25"/>
  <c r="AA41" i="25"/>
  <c r="AA40" i="25"/>
  <c r="AA53" i="25"/>
  <c r="AA52" i="25"/>
  <c r="N1" i="25"/>
  <c r="AB1" i="25" s="1"/>
  <c r="M62" i="25"/>
  <c r="M63" i="25" s="1"/>
  <c r="M38" i="25"/>
  <c r="M39" i="25" s="1"/>
  <c r="I27" i="25"/>
  <c r="O2" i="25"/>
  <c r="AB2" i="25"/>
  <c r="M28" i="24"/>
  <c r="M29" i="24"/>
  <c r="AA29" i="24"/>
  <c r="AA28" i="24"/>
  <c r="O2" i="24"/>
  <c r="AB2" i="24"/>
  <c r="M75" i="25" l="1"/>
  <c r="Z62" i="24"/>
  <c r="Z39" i="24"/>
  <c r="Z29" i="24"/>
  <c r="Z61" i="24"/>
  <c r="Z51" i="24"/>
  <c r="Z50" i="24"/>
  <c r="Z40" i="24"/>
  <c r="Z73" i="24"/>
  <c r="Z28" i="24"/>
  <c r="Z72" i="24"/>
  <c r="N39" i="24"/>
  <c r="N50" i="24"/>
  <c r="N51" i="24"/>
  <c r="N40" i="24"/>
  <c r="N73" i="24"/>
  <c r="N50" i="25"/>
  <c r="N51" i="25" s="1"/>
  <c r="N53" i="25"/>
  <c r="N62" i="25"/>
  <c r="N63" i="25" s="1"/>
  <c r="N64" i="25"/>
  <c r="N40" i="25"/>
  <c r="N41" i="25"/>
  <c r="N28" i="24"/>
  <c r="N61" i="24"/>
  <c r="N29" i="24"/>
  <c r="N62" i="24"/>
  <c r="AB39" i="24"/>
  <c r="AB73" i="24"/>
  <c r="AB72" i="24"/>
  <c r="AB62" i="24"/>
  <c r="AB61" i="24"/>
  <c r="AB51" i="24"/>
  <c r="AB50" i="24"/>
  <c r="AB40" i="24"/>
  <c r="N72" i="24"/>
  <c r="AB65" i="25"/>
  <c r="AB52" i="25"/>
  <c r="AB41" i="25"/>
  <c r="AB40" i="25"/>
  <c r="AB77" i="25"/>
  <c r="AB76" i="25"/>
  <c r="AB64" i="25"/>
  <c r="AB53" i="25"/>
  <c r="N26" i="25"/>
  <c r="N77" i="25"/>
  <c r="N52" i="25"/>
  <c r="N38" i="25"/>
  <c r="N39" i="25" s="1"/>
  <c r="N65" i="25"/>
  <c r="N74" i="25"/>
  <c r="N75" i="25" s="1"/>
  <c r="O1" i="25"/>
  <c r="AC1" i="25" s="1"/>
  <c r="N76" i="25"/>
  <c r="I29" i="25"/>
  <c r="I28" i="25" s="1"/>
  <c r="AC2" i="25"/>
  <c r="P2" i="25"/>
  <c r="AB29" i="24"/>
  <c r="AB28" i="24"/>
  <c r="P2" i="24"/>
  <c r="AC2" i="24"/>
  <c r="O1" i="24"/>
  <c r="AC1" i="24" s="1"/>
  <c r="O28" i="24" l="1"/>
  <c r="O53" i="25"/>
  <c r="O50" i="24"/>
  <c r="O61" i="24"/>
  <c r="O41" i="25"/>
  <c r="O52" i="25"/>
  <c r="O62" i="24"/>
  <c r="O72" i="24"/>
  <c r="O62" i="25"/>
  <c r="O63" i="25" s="1"/>
  <c r="O50" i="25"/>
  <c r="O51" i="25" s="1"/>
  <c r="O64" i="25"/>
  <c r="O26" i="25"/>
  <c r="O77" i="25"/>
  <c r="O76" i="25"/>
  <c r="O38" i="25"/>
  <c r="O39" i="25" s="1"/>
  <c r="O51" i="24"/>
  <c r="AC73" i="24"/>
  <c r="AC72" i="24"/>
  <c r="AC62" i="24"/>
  <c r="AC61" i="24"/>
  <c r="AC51" i="24"/>
  <c r="AC50" i="24"/>
  <c r="AC40" i="24"/>
  <c r="AC39" i="24"/>
  <c r="O29" i="24"/>
  <c r="O73" i="24"/>
  <c r="O39" i="24"/>
  <c r="O40" i="24"/>
  <c r="O65" i="25"/>
  <c r="AD2" i="25"/>
  <c r="AC52" i="25"/>
  <c r="AC41" i="25"/>
  <c r="AC77" i="25"/>
  <c r="AC76" i="25"/>
  <c r="AC65" i="25"/>
  <c r="AC64" i="25"/>
  <c r="AC53" i="25"/>
  <c r="AC40" i="25"/>
  <c r="O40" i="25"/>
  <c r="O74" i="25"/>
  <c r="O75" i="25" s="1"/>
  <c r="P1" i="25"/>
  <c r="AD1" i="25" s="1"/>
  <c r="AC29" i="24"/>
  <c r="AC28" i="24"/>
  <c r="AD2" i="24"/>
  <c r="P1" i="24"/>
  <c r="AD1" i="24" s="1"/>
  <c r="P72" i="24" l="1"/>
  <c r="Q72" i="24" s="1"/>
  <c r="P61" i="24"/>
  <c r="Q61" i="24" s="1"/>
  <c r="AD73" i="24"/>
  <c r="AE73" i="24" s="1"/>
  <c r="AD72" i="24"/>
  <c r="AE72" i="24" s="1"/>
  <c r="AD62" i="24"/>
  <c r="AE62" i="24" s="1"/>
  <c r="AD61" i="24"/>
  <c r="AE61" i="24" s="1"/>
  <c r="AD51" i="24"/>
  <c r="AE51" i="24" s="1"/>
  <c r="AD50" i="24"/>
  <c r="AE50" i="24" s="1"/>
  <c r="AD40" i="24"/>
  <c r="AE40" i="24" s="1"/>
  <c r="AD39" i="24"/>
  <c r="AE39" i="24" s="1"/>
  <c r="P62" i="24"/>
  <c r="Q62" i="24" s="1"/>
  <c r="P40" i="24"/>
  <c r="Q40" i="24" s="1"/>
  <c r="P73" i="24"/>
  <c r="Q73" i="24" s="1"/>
  <c r="P39" i="24"/>
  <c r="Q39" i="24" s="1"/>
  <c r="P50" i="24"/>
  <c r="Q50" i="24" s="1"/>
  <c r="P51" i="24"/>
  <c r="Q51" i="24" s="1"/>
  <c r="AD77" i="25"/>
  <c r="AE77" i="25" s="1"/>
  <c r="AD76" i="25"/>
  <c r="AE76" i="25" s="1"/>
  <c r="AD65" i="25"/>
  <c r="AE65" i="25" s="1"/>
  <c r="AD64" i="25"/>
  <c r="AE64" i="25" s="1"/>
  <c r="AD41" i="25"/>
  <c r="AE41" i="25" s="1"/>
  <c r="AD53" i="25"/>
  <c r="AE53" i="25" s="1"/>
  <c r="AD52" i="25"/>
  <c r="AE52" i="25" s="1"/>
  <c r="AD40" i="25"/>
  <c r="AE40" i="25" s="1"/>
  <c r="P41" i="25"/>
  <c r="Q41" i="25" s="1"/>
  <c r="P76" i="25"/>
  <c r="Q76" i="25" s="1"/>
  <c r="P50" i="25"/>
  <c r="P77" i="25"/>
  <c r="Q77" i="25" s="1"/>
  <c r="P26" i="25"/>
  <c r="Q26" i="25" s="1"/>
  <c r="P64" i="25"/>
  <c r="Q64" i="25" s="1"/>
  <c r="P62" i="25"/>
  <c r="Q62" i="25" s="1"/>
  <c r="P38" i="25"/>
  <c r="P65" i="25"/>
  <c r="Q65" i="25" s="1"/>
  <c r="P52" i="25"/>
  <c r="Q52" i="25" s="1"/>
  <c r="P53" i="25"/>
  <c r="Q53" i="25" s="1"/>
  <c r="P40" i="25"/>
  <c r="Q40" i="25" s="1"/>
  <c r="P74" i="25"/>
  <c r="Q74" i="25" s="1"/>
  <c r="J27" i="25"/>
  <c r="P29" i="24"/>
  <c r="Q29" i="24" s="1"/>
  <c r="P28" i="24"/>
  <c r="Q28" i="24" s="1"/>
  <c r="AD29" i="24"/>
  <c r="AE29" i="24" s="1"/>
  <c r="AD28" i="24"/>
  <c r="AE28" i="24" s="1"/>
  <c r="P63" i="25" l="1"/>
  <c r="Q50" i="25"/>
  <c r="P51" i="25"/>
  <c r="Q38" i="25"/>
  <c r="P39" i="25"/>
  <c r="P75" i="25"/>
  <c r="J29" i="25"/>
  <c r="J28" i="25" s="1"/>
  <c r="S39" i="25" l="1"/>
  <c r="T39" i="25" s="1"/>
  <c r="U39" i="25" s="1"/>
  <c r="V39" i="25" s="1"/>
  <c r="W39" i="25" s="1"/>
  <c r="X39" i="25" s="1"/>
  <c r="Y39" i="25" s="1"/>
  <c r="Z39" i="25" s="1"/>
  <c r="AA39" i="25" s="1"/>
  <c r="AB39" i="25" s="1"/>
  <c r="AC39" i="25" s="1"/>
  <c r="AD39" i="25" s="1"/>
  <c r="AE39" i="25" s="1"/>
  <c r="Q39" i="25"/>
  <c r="S51" i="25"/>
  <c r="T51" i="25" s="1"/>
  <c r="U51" i="25" s="1"/>
  <c r="V51" i="25" s="1"/>
  <c r="W51" i="25" s="1"/>
  <c r="X51" i="25" s="1"/>
  <c r="Y51" i="25" s="1"/>
  <c r="Z51" i="25" s="1"/>
  <c r="AA51" i="25" s="1"/>
  <c r="AB51" i="25" s="1"/>
  <c r="AC51" i="25" s="1"/>
  <c r="AD51" i="25" s="1"/>
  <c r="AE51" i="25" s="1"/>
  <c r="Q51" i="25"/>
  <c r="S75" i="25"/>
  <c r="T75" i="25" s="1"/>
  <c r="U75" i="25" s="1"/>
  <c r="V75" i="25" s="1"/>
  <c r="W75" i="25" s="1"/>
  <c r="X75" i="25" s="1"/>
  <c r="Y75" i="25" s="1"/>
  <c r="Z75" i="25" s="1"/>
  <c r="AA75" i="25" s="1"/>
  <c r="AB75" i="25" s="1"/>
  <c r="AC75" i="25" s="1"/>
  <c r="AD75" i="25" s="1"/>
  <c r="AE75" i="25" s="1"/>
  <c r="Q75" i="25"/>
  <c r="S63" i="25"/>
  <c r="T63" i="25" s="1"/>
  <c r="U63" i="25" s="1"/>
  <c r="V63" i="25" s="1"/>
  <c r="W63" i="25" s="1"/>
  <c r="X63" i="25" s="1"/>
  <c r="Y63" i="25" s="1"/>
  <c r="Z63" i="25" s="1"/>
  <c r="AA63" i="25" s="1"/>
  <c r="AB63" i="25" s="1"/>
  <c r="AC63" i="25" s="1"/>
  <c r="AD63" i="25" s="1"/>
  <c r="AE63" i="25" s="1"/>
  <c r="Q63" i="25"/>
  <c r="K27" i="25"/>
  <c r="K29" i="25" l="1"/>
  <c r="K28" i="25" s="1"/>
  <c r="L27" i="25" l="1"/>
  <c r="L29" i="25" l="1"/>
  <c r="L28" i="25" s="1"/>
  <c r="M27" i="25" l="1"/>
  <c r="M29" i="25" l="1"/>
  <c r="M28" i="25" s="1"/>
  <c r="N27" i="25" l="1"/>
  <c r="N29" i="25" s="1"/>
  <c r="N28" i="25" s="1"/>
  <c r="O27" i="25" l="1"/>
  <c r="O29" i="25" s="1"/>
  <c r="O28" i="25" s="1"/>
  <c r="P27" i="25" l="1"/>
  <c r="P29" i="25" l="1"/>
  <c r="P28" i="25" s="1"/>
  <c r="Q27" i="25"/>
  <c r="Q29" i="25" l="1"/>
  <c r="Q28" i="25"/>
  <c r="S27" i="25"/>
  <c r="S29" i="25" l="1"/>
  <c r="S28" i="25" l="1"/>
  <c r="T27" i="25" l="1"/>
  <c r="T29" i="25" l="1"/>
  <c r="T28" i="25" l="1"/>
  <c r="U27" i="25" l="1"/>
  <c r="U29" i="25" l="1"/>
  <c r="U28" i="25" l="1"/>
  <c r="V27" i="25" l="1"/>
  <c r="V29" i="25" l="1"/>
  <c r="V28" i="25" l="1"/>
  <c r="W27" i="25" l="1"/>
  <c r="W29" i="25" l="1"/>
  <c r="W28" i="25" l="1"/>
  <c r="X27" i="25" l="1"/>
  <c r="X29" i="25" l="1"/>
  <c r="X28" i="25" s="1"/>
  <c r="Y27" i="25" s="1"/>
  <c r="Y29" i="25" l="1"/>
  <c r="Y28" i="25" s="1"/>
  <c r="Z27" i="25" s="1"/>
  <c r="Z29" i="25" l="1"/>
  <c r="Z28" i="25" s="1"/>
  <c r="AA27" i="25" s="1"/>
  <c r="AA29" i="25" l="1"/>
  <c r="AA28" i="25" s="1"/>
  <c r="AB27" i="25" s="1"/>
  <c r="AB29" i="25" l="1"/>
  <c r="AB28" i="25" s="1"/>
  <c r="AC27" i="25" s="1"/>
  <c r="AC29" i="25" l="1"/>
  <c r="AC28" i="25" s="1"/>
  <c r="AD27" i="25" s="1"/>
  <c r="AE27" i="25" l="1"/>
  <c r="AD29" i="25"/>
  <c r="AD28" i="25" l="1"/>
  <c r="AE28" i="25" s="1"/>
  <c r="AE29" i="25"/>
  <c r="C7" i="49" l="1"/>
  <c r="C7" i="47" l="1"/>
  <c r="AG69" i="26" l="1"/>
  <c r="S69" i="26"/>
  <c r="I51" i="12" l="1"/>
  <c r="H51" i="12"/>
  <c r="G51" i="12"/>
  <c r="F51" i="12"/>
  <c r="E51" i="12"/>
  <c r="AE43" i="39" l="1"/>
  <c r="AE42" i="39"/>
  <c r="AG49" i="26" l="1"/>
  <c r="S49" i="26"/>
  <c r="AG42" i="26"/>
  <c r="S42" i="26"/>
  <c r="AG44" i="26"/>
  <c r="S44" i="26"/>
  <c r="AG10" i="46"/>
  <c r="AF41" i="26" s="1"/>
  <c r="R20" i="49" s="1"/>
  <c r="AF10" i="46"/>
  <c r="AE41" i="26" s="1"/>
  <c r="Q20" i="49" s="1"/>
  <c r="AE10" i="46"/>
  <c r="AE11" i="46" s="1"/>
  <c r="AD43" i="26" s="1"/>
  <c r="P21" i="49" s="1"/>
  <c r="AD10" i="46"/>
  <c r="AD11" i="46" s="1"/>
  <c r="AC43" i="26" s="1"/>
  <c r="O21" i="49" s="1"/>
  <c r="AC10" i="46"/>
  <c r="AC11" i="46" s="1"/>
  <c r="AB43" i="26" s="1"/>
  <c r="N21" i="49" s="1"/>
  <c r="AB10" i="46"/>
  <c r="AB11" i="46" s="1"/>
  <c r="AA43" i="26" s="1"/>
  <c r="M21" i="49" s="1"/>
  <c r="AA10" i="46"/>
  <c r="AA11" i="46" s="1"/>
  <c r="Z43" i="26" s="1"/>
  <c r="L21" i="49" s="1"/>
  <c r="Z10" i="46"/>
  <c r="Y41" i="26" s="1"/>
  <c r="K20" i="49" s="1"/>
  <c r="Y10" i="46"/>
  <c r="X41" i="26" s="1"/>
  <c r="J20" i="49" s="1"/>
  <c r="X10" i="46"/>
  <c r="W41" i="26" s="1"/>
  <c r="I20" i="49" s="1"/>
  <c r="W10" i="46"/>
  <c r="W11" i="46" s="1"/>
  <c r="V43" i="26" s="1"/>
  <c r="H21" i="49" s="1"/>
  <c r="V10" i="46"/>
  <c r="V11" i="46" s="1"/>
  <c r="U43" i="26" s="1"/>
  <c r="G21" i="49" s="1"/>
  <c r="I10" i="46"/>
  <c r="I11" i="46" s="1"/>
  <c r="J10" i="46"/>
  <c r="J11" i="46" s="1"/>
  <c r="I43" i="26" s="1"/>
  <c r="I21" i="47" s="1"/>
  <c r="K10" i="46"/>
  <c r="K11" i="46" s="1"/>
  <c r="J43" i="26" s="1"/>
  <c r="J21" i="47" s="1"/>
  <c r="L10" i="46"/>
  <c r="K41" i="26" s="1"/>
  <c r="K20" i="47" s="1"/>
  <c r="M10" i="46"/>
  <c r="L41" i="26" s="1"/>
  <c r="L20" i="47" s="1"/>
  <c r="N10" i="46"/>
  <c r="N11" i="46" s="1"/>
  <c r="M43" i="26" s="1"/>
  <c r="M21" i="47" s="1"/>
  <c r="O10" i="46"/>
  <c r="O11" i="46" s="1"/>
  <c r="N43" i="26" s="1"/>
  <c r="N21" i="47" s="1"/>
  <c r="P10" i="46"/>
  <c r="P11" i="46" s="1"/>
  <c r="O43" i="26" s="1"/>
  <c r="O21" i="47" s="1"/>
  <c r="Q10" i="46"/>
  <c r="Q11" i="46" s="1"/>
  <c r="P43" i="26" s="1"/>
  <c r="P21" i="47" s="1"/>
  <c r="R10" i="46"/>
  <c r="R11" i="46" s="1"/>
  <c r="Q43" i="26" s="1"/>
  <c r="Q21" i="47" s="1"/>
  <c r="S10" i="46"/>
  <c r="R41" i="26" s="1"/>
  <c r="R20" i="47" s="1"/>
  <c r="H10" i="46"/>
  <c r="H11" i="46" s="1"/>
  <c r="G43" i="26" s="1"/>
  <c r="G21" i="47" s="1"/>
  <c r="I16" i="46"/>
  <c r="J16" i="46" s="1"/>
  <c r="K16" i="46" s="1"/>
  <c r="L16" i="46" s="1"/>
  <c r="M16" i="46" s="1"/>
  <c r="F14" i="46"/>
  <c r="E14" i="46"/>
  <c r="T63" i="46"/>
  <c r="AH63" i="46"/>
  <c r="T64" i="46"/>
  <c r="AH64" i="46"/>
  <c r="T65" i="46"/>
  <c r="AH65" i="46"/>
  <c r="T66" i="46"/>
  <c r="AH66" i="46"/>
  <c r="T67" i="46"/>
  <c r="AH67" i="46"/>
  <c r="T37" i="46"/>
  <c r="AH37" i="46"/>
  <c r="T38" i="46"/>
  <c r="AH38" i="46"/>
  <c r="T39" i="46"/>
  <c r="AH39" i="46"/>
  <c r="T40" i="46"/>
  <c r="AH40" i="46"/>
  <c r="T41" i="46"/>
  <c r="AH41" i="46"/>
  <c r="T42" i="46"/>
  <c r="AH42" i="46"/>
  <c r="T43" i="46"/>
  <c r="AH43" i="46"/>
  <c r="T44" i="46"/>
  <c r="AH44" i="46"/>
  <c r="T45" i="46"/>
  <c r="AH45" i="46"/>
  <c r="T46" i="46"/>
  <c r="AH46" i="46"/>
  <c r="T47" i="46"/>
  <c r="AH47" i="46"/>
  <c r="T48" i="46"/>
  <c r="AH48" i="46"/>
  <c r="T49" i="46"/>
  <c r="AH49" i="46"/>
  <c r="T50" i="46"/>
  <c r="AH50" i="46"/>
  <c r="T51" i="46"/>
  <c r="AH51" i="46"/>
  <c r="T52" i="46"/>
  <c r="AH52" i="46"/>
  <c r="T53" i="46"/>
  <c r="AH53" i="46"/>
  <c r="T54" i="46"/>
  <c r="AH54" i="46"/>
  <c r="T55" i="46"/>
  <c r="AH55" i="46"/>
  <c r="T56" i="46"/>
  <c r="AH56" i="46"/>
  <c r="T57" i="46"/>
  <c r="AH57" i="46"/>
  <c r="T58" i="46"/>
  <c r="AH58" i="46"/>
  <c r="T59" i="46"/>
  <c r="AH59" i="46"/>
  <c r="T60" i="46"/>
  <c r="AH60" i="46"/>
  <c r="T61" i="46"/>
  <c r="AH61" i="46"/>
  <c r="T62" i="46"/>
  <c r="AH62" i="46"/>
  <c r="AH36" i="46"/>
  <c r="T36" i="46"/>
  <c r="AH35" i="46"/>
  <c r="T35" i="46"/>
  <c r="AH34" i="46"/>
  <c r="T34" i="46"/>
  <c r="AH33" i="46"/>
  <c r="T33" i="46"/>
  <c r="AH32" i="46"/>
  <c r="T32" i="46"/>
  <c r="AH31" i="46"/>
  <c r="T31" i="46"/>
  <c r="AH30" i="46"/>
  <c r="T30" i="46"/>
  <c r="AH29" i="46"/>
  <c r="T29" i="46"/>
  <c r="AH28" i="46"/>
  <c r="T28" i="46"/>
  <c r="AH27" i="46"/>
  <c r="T27" i="46"/>
  <c r="AH26" i="46"/>
  <c r="T26" i="46"/>
  <c r="AH25" i="46"/>
  <c r="T25" i="46"/>
  <c r="AH24" i="46"/>
  <c r="T24" i="46"/>
  <c r="AH23" i="46"/>
  <c r="T23" i="46"/>
  <c r="AH22" i="46"/>
  <c r="T22" i="46"/>
  <c r="AH21" i="46"/>
  <c r="T21" i="46"/>
  <c r="AH20" i="46"/>
  <c r="T20" i="46"/>
  <c r="AH19" i="46"/>
  <c r="T19" i="46"/>
  <c r="AH18" i="46"/>
  <c r="T18" i="46"/>
  <c r="C7" i="46"/>
  <c r="AD41" i="26" l="1"/>
  <c r="I12" i="46"/>
  <c r="H48" i="26" s="1"/>
  <c r="AC41" i="26"/>
  <c r="N16" i="46"/>
  <c r="O16" i="46" s="1"/>
  <c r="P16" i="46" s="1"/>
  <c r="Q16" i="46" s="1"/>
  <c r="R16" i="46" s="1"/>
  <c r="S16" i="46" s="1"/>
  <c r="V16" i="46" s="1"/>
  <c r="W16" i="46" s="1"/>
  <c r="X16" i="46" s="1"/>
  <c r="Y16" i="46" s="1"/>
  <c r="Z16" i="46" s="1"/>
  <c r="AA16" i="46" s="1"/>
  <c r="AB16" i="46" s="1"/>
  <c r="AC16" i="46" s="1"/>
  <c r="AD16" i="46" s="1"/>
  <c r="AE16" i="46" s="1"/>
  <c r="AF16" i="46" s="1"/>
  <c r="AG16" i="46" s="1"/>
  <c r="U41" i="26"/>
  <c r="AA41" i="26"/>
  <c r="V41" i="26"/>
  <c r="G41" i="26"/>
  <c r="Q41" i="26"/>
  <c r="O41" i="26"/>
  <c r="I41" i="26"/>
  <c r="J41" i="26"/>
  <c r="AB41" i="26"/>
  <c r="H43" i="26"/>
  <c r="H21" i="47" s="1"/>
  <c r="P41" i="26"/>
  <c r="H41" i="26"/>
  <c r="H20" i="47" s="1"/>
  <c r="Z41" i="26"/>
  <c r="L20" i="49" s="1"/>
  <c r="N41" i="26"/>
  <c r="M41" i="26"/>
  <c r="J12" i="46"/>
  <c r="I48" i="26" s="1"/>
  <c r="X11" i="46"/>
  <c r="W43" i="26" s="1"/>
  <c r="I21" i="49" s="1"/>
  <c r="H12" i="46"/>
  <c r="G48" i="26" s="1"/>
  <c r="G22" i="47" s="1"/>
  <c r="T10" i="46"/>
  <c r="AF11" i="46"/>
  <c r="AE43" i="26" s="1"/>
  <c r="K12" i="46"/>
  <c r="J48" i="26" s="1"/>
  <c r="Y11" i="46"/>
  <c r="X43" i="26" s="1"/>
  <c r="AG11" i="46"/>
  <c r="AF43" i="26" s="1"/>
  <c r="Z11" i="46"/>
  <c r="Y43" i="26" s="1"/>
  <c r="AH10" i="46"/>
  <c r="M11" i="46"/>
  <c r="L11" i="46"/>
  <c r="K43" i="26" s="1"/>
  <c r="S11" i="46"/>
  <c r="R43" i="26" s="1"/>
  <c r="B11" i="20"/>
  <c r="C11" i="20" s="1"/>
  <c r="D11" i="20" s="1"/>
  <c r="E11" i="20" s="1"/>
  <c r="F11" i="20" s="1"/>
  <c r="D62" i="17"/>
  <c r="E62" i="17" s="1"/>
  <c r="F62" i="17" s="1"/>
  <c r="G62" i="17" s="1"/>
  <c r="H62" i="17" s="1"/>
  <c r="D54" i="17"/>
  <c r="E54" i="17" s="1"/>
  <c r="F54" i="17" s="1"/>
  <c r="G54" i="17" s="1"/>
  <c r="H54" i="17" s="1"/>
  <c r="D46" i="17"/>
  <c r="E46" i="17" s="1"/>
  <c r="F46" i="17" s="1"/>
  <c r="G46" i="17" s="1"/>
  <c r="H46" i="17" s="1"/>
  <c r="E47" i="12"/>
  <c r="F47" i="12" s="1"/>
  <c r="G47" i="12" s="1"/>
  <c r="H47" i="12" s="1"/>
  <c r="I47" i="12" s="1"/>
  <c r="E39" i="12"/>
  <c r="F39" i="12" s="1"/>
  <c r="G39" i="12" s="1"/>
  <c r="H39" i="12" s="1"/>
  <c r="I39" i="12" s="1"/>
  <c r="E31" i="12"/>
  <c r="F31" i="12" s="1"/>
  <c r="G31" i="12" s="1"/>
  <c r="H31" i="12" s="1"/>
  <c r="I31" i="12" s="1"/>
  <c r="G66" i="14"/>
  <c r="H66" i="14" s="1"/>
  <c r="I66" i="14" s="1"/>
  <c r="J66" i="14" s="1"/>
  <c r="K66" i="14" s="1"/>
  <c r="G54" i="14"/>
  <c r="H54" i="14" s="1"/>
  <c r="I54" i="14" s="1"/>
  <c r="J54" i="14" s="1"/>
  <c r="K54" i="14" s="1"/>
  <c r="G42" i="14"/>
  <c r="AA40" i="26" l="1"/>
  <c r="M20" i="49"/>
  <c r="AB40" i="26"/>
  <c r="N20" i="49"/>
  <c r="U40" i="26"/>
  <c r="G20" i="49"/>
  <c r="AD40" i="26"/>
  <c r="P20" i="49"/>
  <c r="AE40" i="26"/>
  <c r="Q21" i="49"/>
  <c r="V40" i="26"/>
  <c r="H20" i="49"/>
  <c r="Y40" i="26"/>
  <c r="K21" i="49"/>
  <c r="AF40" i="26"/>
  <c r="R21" i="49"/>
  <c r="AC40" i="26"/>
  <c r="O20" i="49"/>
  <c r="X40" i="26"/>
  <c r="J21" i="49"/>
  <c r="I47" i="26"/>
  <c r="I22" i="47"/>
  <c r="J40" i="26"/>
  <c r="J20" i="47"/>
  <c r="K40" i="26"/>
  <c r="K21" i="47"/>
  <c r="P40" i="26"/>
  <c r="P20" i="47"/>
  <c r="M40" i="26"/>
  <c r="M20" i="47"/>
  <c r="R40" i="26"/>
  <c r="R21" i="47"/>
  <c r="G40" i="26"/>
  <c r="G20" i="47"/>
  <c r="N40" i="26"/>
  <c r="N20" i="47"/>
  <c r="O40" i="26"/>
  <c r="O20" i="47"/>
  <c r="H47" i="26"/>
  <c r="H22" i="47"/>
  <c r="I40" i="26"/>
  <c r="I20" i="47"/>
  <c r="J47" i="26"/>
  <c r="J22" i="47"/>
  <c r="Q40" i="26"/>
  <c r="Q20" i="47"/>
  <c r="N12" i="46"/>
  <c r="M48" i="26" s="1"/>
  <c r="AG41" i="26"/>
  <c r="Z40" i="26"/>
  <c r="H40" i="26"/>
  <c r="S41" i="26"/>
  <c r="M12" i="46"/>
  <c r="L48" i="26" s="1"/>
  <c r="L43" i="26"/>
  <c r="AG43" i="26"/>
  <c r="W40" i="26"/>
  <c r="G47" i="26"/>
  <c r="AG12" i="46"/>
  <c r="AF48" i="26" s="1"/>
  <c r="Y12" i="46"/>
  <c r="X48" i="26" s="1"/>
  <c r="P12" i="46"/>
  <c r="O48" i="26" s="1"/>
  <c r="AF12" i="46"/>
  <c r="AE48" i="26" s="1"/>
  <c r="V12" i="46"/>
  <c r="U48" i="26" s="1"/>
  <c r="AC12" i="46"/>
  <c r="AB48" i="26" s="1"/>
  <c r="Z12" i="46"/>
  <c r="Y48" i="26" s="1"/>
  <c r="X12" i="46"/>
  <c r="W48" i="26" s="1"/>
  <c r="AH11" i="46"/>
  <c r="T11" i="46"/>
  <c r="Q12" i="46"/>
  <c r="P48" i="26" s="1"/>
  <c r="AB12" i="46"/>
  <c r="AA48" i="26" s="1"/>
  <c r="L12" i="46"/>
  <c r="K48" i="26" s="1"/>
  <c r="R12" i="46"/>
  <c r="Q48" i="26" s="1"/>
  <c r="AE12" i="46"/>
  <c r="AD48" i="26" s="1"/>
  <c r="S12" i="46"/>
  <c r="R48" i="26" s="1"/>
  <c r="W12" i="46"/>
  <c r="V48" i="26" s="1"/>
  <c r="AA12" i="46"/>
  <c r="Z48" i="26" s="1"/>
  <c r="AD12" i="46"/>
  <c r="AC48" i="26" s="1"/>
  <c r="O22" i="49" s="1"/>
  <c r="O12" i="46"/>
  <c r="N48" i="26" s="1"/>
  <c r="H42" i="14"/>
  <c r="I42" i="14" s="1"/>
  <c r="J42" i="14" s="1"/>
  <c r="K42" i="14" s="1"/>
  <c r="AB47" i="26" l="1"/>
  <c r="N22" i="49"/>
  <c r="W47" i="26"/>
  <c r="I22" i="49"/>
  <c r="Y47" i="26"/>
  <c r="K22" i="49"/>
  <c r="U47" i="26"/>
  <c r="G22" i="49"/>
  <c r="AA47" i="26"/>
  <c r="M22" i="49"/>
  <c r="AE47" i="26"/>
  <c r="Q22" i="49"/>
  <c r="Z47" i="26"/>
  <c r="L22" i="49"/>
  <c r="X47" i="26"/>
  <c r="J22" i="49"/>
  <c r="AD47" i="26"/>
  <c r="P22" i="49"/>
  <c r="V47" i="26"/>
  <c r="H22" i="49"/>
  <c r="AF47" i="26"/>
  <c r="R22" i="49"/>
  <c r="N47" i="26"/>
  <c r="N22" i="47"/>
  <c r="L47" i="26"/>
  <c r="L22" i="47"/>
  <c r="P47" i="26"/>
  <c r="P22" i="47"/>
  <c r="O47" i="26"/>
  <c r="O22" i="47"/>
  <c r="M47" i="26"/>
  <c r="M22" i="47"/>
  <c r="Q47" i="26"/>
  <c r="Q22" i="47"/>
  <c r="R47" i="26"/>
  <c r="R22" i="47"/>
  <c r="K47" i="26"/>
  <c r="K22" i="47"/>
  <c r="L40" i="26"/>
  <c r="L21" i="47"/>
  <c r="AG40" i="26"/>
  <c r="AG48" i="26"/>
  <c r="AC47" i="26"/>
  <c r="S43" i="26"/>
  <c r="S48" i="26"/>
  <c r="AH12" i="46"/>
  <c r="T12" i="46"/>
  <c r="H66" i="17" l="1"/>
  <c r="G66" i="17"/>
  <c r="F66" i="17"/>
  <c r="K74" i="14"/>
  <c r="K73" i="14"/>
  <c r="K72" i="14"/>
  <c r="K68" i="14"/>
  <c r="K70" i="14"/>
  <c r="J74" i="14"/>
  <c r="J72" i="14"/>
  <c r="J71" i="14"/>
  <c r="J68" i="14"/>
  <c r="J70" i="14"/>
  <c r="I74" i="14"/>
  <c r="I68" i="14"/>
  <c r="I70" i="14"/>
  <c r="AE13" i="29"/>
  <c r="AG13" i="29"/>
  <c r="AI13" i="29"/>
  <c r="AE36" i="29"/>
  <c r="AG36" i="29"/>
  <c r="AI36" i="29"/>
  <c r="AE59" i="29"/>
  <c r="AE61" i="29" s="1"/>
  <c r="AG59" i="29"/>
  <c r="AG61" i="29" s="1"/>
  <c r="AI59" i="29"/>
  <c r="AI61" i="29" s="1"/>
  <c r="K56" i="14"/>
  <c r="J56" i="14"/>
  <c r="I56" i="14"/>
  <c r="AE57" i="29"/>
  <c r="I72" i="14" l="1"/>
  <c r="J67" i="14"/>
  <c r="J69" i="14" s="1"/>
  <c r="G63" i="17"/>
  <c r="I73" i="14"/>
  <c r="K67" i="14"/>
  <c r="K69" i="14" s="1"/>
  <c r="I67" i="14"/>
  <c r="I69" i="14" s="1"/>
  <c r="J73" i="14"/>
  <c r="F63" i="17"/>
  <c r="G68" i="17"/>
  <c r="K59" i="14"/>
  <c r="J58" i="14"/>
  <c r="I58" i="14"/>
  <c r="K58" i="14"/>
  <c r="J59" i="14"/>
  <c r="J55" i="14"/>
  <c r="J57" i="14" s="1"/>
  <c r="I55" i="14"/>
  <c r="I57" i="14" s="1"/>
  <c r="K55" i="14"/>
  <c r="K57" i="14" s="1"/>
  <c r="AE10" i="29"/>
  <c r="H63" i="17"/>
  <c r="AI57" i="29"/>
  <c r="AI10" i="29"/>
  <c r="AG10" i="29"/>
  <c r="AG57" i="29"/>
  <c r="K71" i="14"/>
  <c r="F68" i="17"/>
  <c r="I59" i="14"/>
  <c r="AE109" i="39"/>
  <c r="Q109" i="39"/>
  <c r="AE108" i="39"/>
  <c r="Q108" i="39"/>
  <c r="AE107" i="39"/>
  <c r="Q107" i="39"/>
  <c r="AE106" i="39"/>
  <c r="Q106" i="39"/>
  <c r="AE105" i="39"/>
  <c r="Q105" i="39"/>
  <c r="AE104" i="39"/>
  <c r="Q104" i="39"/>
  <c r="AE103" i="39"/>
  <c r="Q103" i="39"/>
  <c r="AE102" i="39"/>
  <c r="Q102" i="39"/>
  <c r="AE101" i="39"/>
  <c r="Q101" i="39"/>
  <c r="AE100" i="39"/>
  <c r="Q100" i="39"/>
  <c r="AE99" i="39"/>
  <c r="Q99" i="39"/>
  <c r="AE98" i="39"/>
  <c r="Q98" i="39"/>
  <c r="AE97" i="39"/>
  <c r="Q97" i="39"/>
  <c r="AE96" i="39"/>
  <c r="Q96" i="39"/>
  <c r="AE95" i="39"/>
  <c r="Q95" i="39"/>
  <c r="AE94" i="39"/>
  <c r="Q94" i="39"/>
  <c r="AE93" i="39"/>
  <c r="Q93" i="39"/>
  <c r="AE92" i="39"/>
  <c r="Q92" i="39"/>
  <c r="AE91" i="39"/>
  <c r="Q91" i="39"/>
  <c r="AE90" i="39"/>
  <c r="Q90" i="39"/>
  <c r="AD89" i="39"/>
  <c r="AD13" i="39" s="1"/>
  <c r="AF68" i="26" s="1"/>
  <c r="R35" i="49" s="1"/>
  <c r="AC89" i="39"/>
  <c r="AC13" i="39" s="1"/>
  <c r="AE68" i="26" s="1"/>
  <c r="Q35" i="49" s="1"/>
  <c r="AB89" i="39"/>
  <c r="AB13" i="39" s="1"/>
  <c r="AD68" i="26" s="1"/>
  <c r="P35" i="49" s="1"/>
  <c r="AA89" i="39"/>
  <c r="AA13" i="39" s="1"/>
  <c r="AC68" i="26" s="1"/>
  <c r="O35" i="49" s="1"/>
  <c r="Z89" i="39"/>
  <c r="Z13" i="39" s="1"/>
  <c r="AB68" i="26" s="1"/>
  <c r="N35" i="49" s="1"/>
  <c r="Y89" i="39"/>
  <c r="Y13" i="39" s="1"/>
  <c r="AA68" i="26" s="1"/>
  <c r="M35" i="49" s="1"/>
  <c r="X89" i="39"/>
  <c r="X13" i="39" s="1"/>
  <c r="Z68" i="26" s="1"/>
  <c r="L35" i="49" s="1"/>
  <c r="W89" i="39"/>
  <c r="W13" i="39" s="1"/>
  <c r="Y68" i="26" s="1"/>
  <c r="K35" i="49" s="1"/>
  <c r="V89" i="39"/>
  <c r="V13" i="39" s="1"/>
  <c r="X68" i="26" s="1"/>
  <c r="J35" i="49" s="1"/>
  <c r="U89" i="39"/>
  <c r="U13" i="39" s="1"/>
  <c r="W68" i="26" s="1"/>
  <c r="I35" i="49" s="1"/>
  <c r="T89" i="39"/>
  <c r="T13" i="39" s="1"/>
  <c r="V68" i="26" s="1"/>
  <c r="H35" i="49" s="1"/>
  <c r="S89" i="39"/>
  <c r="S13" i="39" s="1"/>
  <c r="U68" i="26" s="1"/>
  <c r="G35" i="49" s="1"/>
  <c r="P89" i="39"/>
  <c r="P13" i="39" s="1"/>
  <c r="R68" i="26" s="1"/>
  <c r="R35" i="47" s="1"/>
  <c r="O89" i="39"/>
  <c r="O13" i="39" s="1"/>
  <c r="Q68" i="26" s="1"/>
  <c r="Q35" i="47" s="1"/>
  <c r="N89" i="39"/>
  <c r="N13" i="39" s="1"/>
  <c r="P68" i="26" s="1"/>
  <c r="P35" i="47" s="1"/>
  <c r="M89" i="39"/>
  <c r="M13" i="39" s="1"/>
  <c r="O68" i="26" s="1"/>
  <c r="O35" i="47" s="1"/>
  <c r="L89" i="39"/>
  <c r="L13" i="39" s="1"/>
  <c r="N68" i="26" s="1"/>
  <c r="N35" i="47" s="1"/>
  <c r="K89" i="39"/>
  <c r="K13" i="39" s="1"/>
  <c r="M68" i="26" s="1"/>
  <c r="M35" i="47" s="1"/>
  <c r="J89" i="39"/>
  <c r="J13" i="39" s="1"/>
  <c r="L68" i="26" s="1"/>
  <c r="L35" i="47" s="1"/>
  <c r="I89" i="39"/>
  <c r="I13" i="39" s="1"/>
  <c r="K68" i="26" s="1"/>
  <c r="K35" i="47" s="1"/>
  <c r="H89" i="39"/>
  <c r="H13" i="39" s="1"/>
  <c r="J68" i="26" s="1"/>
  <c r="J35" i="47" s="1"/>
  <c r="G89" i="39"/>
  <c r="G13" i="39" s="1"/>
  <c r="I68" i="26" s="1"/>
  <c r="I35" i="47" s="1"/>
  <c r="F89" i="39"/>
  <c r="F13" i="39" s="1"/>
  <c r="H68" i="26" s="1"/>
  <c r="H35" i="47" s="1"/>
  <c r="E89" i="39"/>
  <c r="E13" i="39" s="1"/>
  <c r="G68" i="26" s="1"/>
  <c r="G35" i="47" s="1"/>
  <c r="AE85" i="39"/>
  <c r="Q85" i="39"/>
  <c r="AE84" i="39"/>
  <c r="Q84" i="39"/>
  <c r="AE83" i="39"/>
  <c r="Q83" i="39"/>
  <c r="AE82" i="39"/>
  <c r="Q82" i="39"/>
  <c r="AE81" i="39"/>
  <c r="Q81" i="39"/>
  <c r="AE80" i="39"/>
  <c r="Q80" i="39"/>
  <c r="AE79" i="39"/>
  <c r="Q79" i="39"/>
  <c r="AE78" i="39"/>
  <c r="Q78" i="39"/>
  <c r="AE77" i="39"/>
  <c r="Q77" i="39"/>
  <c r="AE76" i="39"/>
  <c r="Q76" i="39"/>
  <c r="AE75" i="39"/>
  <c r="Q75" i="39"/>
  <c r="AE74" i="39"/>
  <c r="Q74" i="39"/>
  <c r="AE73" i="39"/>
  <c r="Q73" i="39"/>
  <c r="AE72" i="39"/>
  <c r="Q72" i="39"/>
  <c r="AE71" i="39"/>
  <c r="Q71" i="39"/>
  <c r="AE70" i="39"/>
  <c r="Q70" i="39"/>
  <c r="AE69" i="39"/>
  <c r="Q69" i="39"/>
  <c r="AE68" i="39"/>
  <c r="Q68" i="39"/>
  <c r="AE67" i="39"/>
  <c r="Q67" i="39"/>
  <c r="AE66" i="39"/>
  <c r="Q66" i="39"/>
  <c r="AD65" i="39"/>
  <c r="AD12" i="39" s="1"/>
  <c r="AF67" i="26" s="1"/>
  <c r="R31" i="49" s="1"/>
  <c r="AC65" i="39"/>
  <c r="AC12" i="39" s="1"/>
  <c r="AE67" i="26" s="1"/>
  <c r="Q31" i="49" s="1"/>
  <c r="AB65" i="39"/>
  <c r="AB12" i="39" s="1"/>
  <c r="AD67" i="26" s="1"/>
  <c r="P31" i="49" s="1"/>
  <c r="AA65" i="39"/>
  <c r="AA12" i="39" s="1"/>
  <c r="AC67" i="26" s="1"/>
  <c r="O31" i="49" s="1"/>
  <c r="Z65" i="39"/>
  <c r="Z12" i="39" s="1"/>
  <c r="AB67" i="26" s="1"/>
  <c r="N31" i="49" s="1"/>
  <c r="Y65" i="39"/>
  <c r="Y12" i="39" s="1"/>
  <c r="AA67" i="26" s="1"/>
  <c r="M31" i="49" s="1"/>
  <c r="X65" i="39"/>
  <c r="X12" i="39" s="1"/>
  <c r="Z67" i="26" s="1"/>
  <c r="L31" i="49" s="1"/>
  <c r="W65" i="39"/>
  <c r="W12" i="39" s="1"/>
  <c r="Y67" i="26" s="1"/>
  <c r="K31" i="49" s="1"/>
  <c r="V65" i="39"/>
  <c r="V12" i="39" s="1"/>
  <c r="X67" i="26" s="1"/>
  <c r="J31" i="49" s="1"/>
  <c r="U65" i="39"/>
  <c r="U12" i="39" s="1"/>
  <c r="W67" i="26" s="1"/>
  <c r="I31" i="49" s="1"/>
  <c r="T65" i="39"/>
  <c r="T12" i="39" s="1"/>
  <c r="V67" i="26" s="1"/>
  <c r="H31" i="49" s="1"/>
  <c r="S65" i="39"/>
  <c r="S12" i="39" s="1"/>
  <c r="U67" i="26" s="1"/>
  <c r="G31" i="49" s="1"/>
  <c r="P65" i="39"/>
  <c r="P12" i="39" s="1"/>
  <c r="R67" i="26" s="1"/>
  <c r="R31" i="47" s="1"/>
  <c r="O65" i="39"/>
  <c r="O12" i="39" s="1"/>
  <c r="Q67" i="26" s="1"/>
  <c r="Q31" i="47" s="1"/>
  <c r="N65" i="39"/>
  <c r="N12" i="39" s="1"/>
  <c r="P67" i="26" s="1"/>
  <c r="P31" i="47" s="1"/>
  <c r="M65" i="39"/>
  <c r="M12" i="39" s="1"/>
  <c r="O67" i="26" s="1"/>
  <c r="O31" i="47" s="1"/>
  <c r="L65" i="39"/>
  <c r="L12" i="39" s="1"/>
  <c r="N67" i="26" s="1"/>
  <c r="N31" i="47" s="1"/>
  <c r="K65" i="39"/>
  <c r="K12" i="39" s="1"/>
  <c r="M67" i="26" s="1"/>
  <c r="M31" i="47" s="1"/>
  <c r="J65" i="39"/>
  <c r="J12" i="39" s="1"/>
  <c r="L67" i="26" s="1"/>
  <c r="L31" i="47" s="1"/>
  <c r="I65" i="39"/>
  <c r="I12" i="39" s="1"/>
  <c r="K67" i="26" s="1"/>
  <c r="K31" i="47" s="1"/>
  <c r="H65" i="39"/>
  <c r="H12" i="39" s="1"/>
  <c r="J67" i="26" s="1"/>
  <c r="J31" i="47" s="1"/>
  <c r="G65" i="39"/>
  <c r="G12" i="39" s="1"/>
  <c r="I67" i="26" s="1"/>
  <c r="I31" i="47" s="1"/>
  <c r="F65" i="39"/>
  <c r="F12" i="39" s="1"/>
  <c r="H67" i="26" s="1"/>
  <c r="H31" i="47" s="1"/>
  <c r="E65" i="39"/>
  <c r="E12" i="39" s="1"/>
  <c r="G67" i="26" s="1"/>
  <c r="G31" i="47" s="1"/>
  <c r="AE61" i="39"/>
  <c r="Q61" i="39"/>
  <c r="AE60" i="39"/>
  <c r="Q60" i="39"/>
  <c r="AE59" i="39"/>
  <c r="Q59" i="39"/>
  <c r="AE58" i="39"/>
  <c r="Q58" i="39"/>
  <c r="AE57" i="39"/>
  <c r="Q57" i="39"/>
  <c r="AE56" i="39"/>
  <c r="Q56" i="39"/>
  <c r="AE55" i="39"/>
  <c r="Q55" i="39"/>
  <c r="AE54" i="39"/>
  <c r="Q54" i="39"/>
  <c r="AE53" i="39"/>
  <c r="Q53" i="39"/>
  <c r="AE52" i="39"/>
  <c r="Q52" i="39"/>
  <c r="AE51" i="39"/>
  <c r="Q51" i="39"/>
  <c r="AE50" i="39"/>
  <c r="Q50" i="39"/>
  <c r="AE49" i="39"/>
  <c r="Q49" i="39"/>
  <c r="AE48" i="39"/>
  <c r="Q48" i="39"/>
  <c r="AE47" i="39"/>
  <c r="Q47" i="39"/>
  <c r="AE46" i="39"/>
  <c r="Q46" i="39"/>
  <c r="AE45" i="39"/>
  <c r="Q45" i="39"/>
  <c r="AE44" i="39"/>
  <c r="Q44" i="39"/>
  <c r="Q43" i="39"/>
  <c r="Q42" i="39"/>
  <c r="AD41" i="39"/>
  <c r="AD11" i="39" s="1"/>
  <c r="AF66" i="26" s="1"/>
  <c r="R26" i="49" s="1"/>
  <c r="AC41" i="39"/>
  <c r="AC11" i="39" s="1"/>
  <c r="AE66" i="26" s="1"/>
  <c r="Q26" i="49" s="1"/>
  <c r="AB41" i="39"/>
  <c r="AB11" i="39" s="1"/>
  <c r="AD66" i="26" s="1"/>
  <c r="P26" i="49" s="1"/>
  <c r="AA41" i="39"/>
  <c r="AA11" i="39" s="1"/>
  <c r="AC66" i="26" s="1"/>
  <c r="O26" i="49" s="1"/>
  <c r="Z41" i="39"/>
  <c r="Z11" i="39" s="1"/>
  <c r="AB66" i="26" s="1"/>
  <c r="N26" i="49" s="1"/>
  <c r="Y41" i="39"/>
  <c r="Y11" i="39" s="1"/>
  <c r="AA66" i="26" s="1"/>
  <c r="M26" i="49" s="1"/>
  <c r="X41" i="39"/>
  <c r="X11" i="39" s="1"/>
  <c r="Z66" i="26" s="1"/>
  <c r="L26" i="49" s="1"/>
  <c r="W41" i="39"/>
  <c r="W11" i="39" s="1"/>
  <c r="Y66" i="26" s="1"/>
  <c r="K26" i="49" s="1"/>
  <c r="V41" i="39"/>
  <c r="V11" i="39" s="1"/>
  <c r="X66" i="26" s="1"/>
  <c r="J26" i="49" s="1"/>
  <c r="U41" i="39"/>
  <c r="U11" i="39" s="1"/>
  <c r="W66" i="26" s="1"/>
  <c r="I26" i="49" s="1"/>
  <c r="T41" i="39"/>
  <c r="T11" i="39" s="1"/>
  <c r="V66" i="26" s="1"/>
  <c r="H26" i="49" s="1"/>
  <c r="S41" i="39"/>
  <c r="S11" i="39" s="1"/>
  <c r="U66" i="26" s="1"/>
  <c r="G26" i="49" s="1"/>
  <c r="P41" i="39"/>
  <c r="P11" i="39" s="1"/>
  <c r="R66" i="26" s="1"/>
  <c r="R26" i="47" s="1"/>
  <c r="O41" i="39"/>
  <c r="O11" i="39" s="1"/>
  <c r="Q66" i="26" s="1"/>
  <c r="Q26" i="47" s="1"/>
  <c r="N41" i="39"/>
  <c r="N11" i="39" s="1"/>
  <c r="P66" i="26" s="1"/>
  <c r="P26" i="47" s="1"/>
  <c r="M41" i="39"/>
  <c r="M11" i="39" s="1"/>
  <c r="O66" i="26" s="1"/>
  <c r="O26" i="47" s="1"/>
  <c r="L41" i="39"/>
  <c r="L11" i="39" s="1"/>
  <c r="N66" i="26" s="1"/>
  <c r="N26" i="47" s="1"/>
  <c r="K41" i="39"/>
  <c r="K11" i="39" s="1"/>
  <c r="M66" i="26" s="1"/>
  <c r="M26" i="47" s="1"/>
  <c r="J41" i="39"/>
  <c r="J11" i="39" s="1"/>
  <c r="L66" i="26" s="1"/>
  <c r="L26" i="47" s="1"/>
  <c r="I41" i="39"/>
  <c r="I11" i="39" s="1"/>
  <c r="K66" i="26" s="1"/>
  <c r="K26" i="47" s="1"/>
  <c r="H41" i="39"/>
  <c r="H11" i="39" s="1"/>
  <c r="J66" i="26" s="1"/>
  <c r="J26" i="47" s="1"/>
  <c r="G41" i="39"/>
  <c r="G11" i="39" s="1"/>
  <c r="I66" i="26" s="1"/>
  <c r="I26" i="47" s="1"/>
  <c r="F41" i="39"/>
  <c r="F11" i="39" s="1"/>
  <c r="H66" i="26" s="1"/>
  <c r="H26" i="47" s="1"/>
  <c r="E41" i="39"/>
  <c r="E11" i="39" s="1"/>
  <c r="G66" i="26" s="1"/>
  <c r="G26" i="47" s="1"/>
  <c r="AE37" i="39"/>
  <c r="Q37" i="39"/>
  <c r="AE36" i="39"/>
  <c r="Q36" i="39"/>
  <c r="AE35" i="39"/>
  <c r="Q35" i="39"/>
  <c r="AE34" i="39"/>
  <c r="Q34" i="39"/>
  <c r="AE33" i="39"/>
  <c r="Q33" i="39"/>
  <c r="AE32" i="39"/>
  <c r="Q32" i="39"/>
  <c r="AE31" i="39"/>
  <c r="Q31" i="39"/>
  <c r="AE30" i="39"/>
  <c r="Q30" i="39"/>
  <c r="AE29" i="39"/>
  <c r="Q29" i="39"/>
  <c r="AE28" i="39"/>
  <c r="Q28" i="39"/>
  <c r="AE27" i="39"/>
  <c r="Q27" i="39"/>
  <c r="AE26" i="39"/>
  <c r="Q26" i="39"/>
  <c r="AE25" i="39"/>
  <c r="Q25" i="39"/>
  <c r="AE24" i="39"/>
  <c r="Q24" i="39"/>
  <c r="AE23" i="39"/>
  <c r="Q23" i="39"/>
  <c r="AE22" i="39"/>
  <c r="Q22" i="39"/>
  <c r="AE21" i="39"/>
  <c r="Q21" i="39"/>
  <c r="AE20" i="39"/>
  <c r="Q20" i="39"/>
  <c r="AE19" i="39"/>
  <c r="Q19" i="39"/>
  <c r="AE18" i="39"/>
  <c r="Q18" i="39"/>
  <c r="AD17" i="39"/>
  <c r="AD10" i="39" s="1"/>
  <c r="AF64" i="26" s="1"/>
  <c r="AC17" i="39"/>
  <c r="AC10" i="39" s="1"/>
  <c r="AE64" i="26" s="1"/>
  <c r="AB17" i="39"/>
  <c r="AB10" i="39" s="1"/>
  <c r="AD64" i="26" s="1"/>
  <c r="AA17" i="39"/>
  <c r="AA10" i="39" s="1"/>
  <c r="AC64" i="26" s="1"/>
  <c r="Z17" i="39"/>
  <c r="Z10" i="39" s="1"/>
  <c r="AB64" i="26" s="1"/>
  <c r="Y17" i="39"/>
  <c r="Y10" i="39" s="1"/>
  <c r="AA64" i="26" s="1"/>
  <c r="X17" i="39"/>
  <c r="X10" i="39" s="1"/>
  <c r="Z64" i="26" s="1"/>
  <c r="W17" i="39"/>
  <c r="W10" i="39" s="1"/>
  <c r="Y64" i="26" s="1"/>
  <c r="V17" i="39"/>
  <c r="V10" i="39" s="1"/>
  <c r="X64" i="26" s="1"/>
  <c r="U17" i="39"/>
  <c r="U10" i="39" s="1"/>
  <c r="W64" i="26" s="1"/>
  <c r="T17" i="39"/>
  <c r="T10" i="39" s="1"/>
  <c r="V64" i="26" s="1"/>
  <c r="S17" i="39"/>
  <c r="S10" i="39" s="1"/>
  <c r="U64" i="26" s="1"/>
  <c r="P17" i="39"/>
  <c r="P10" i="39" s="1"/>
  <c r="R64" i="26" s="1"/>
  <c r="O17" i="39"/>
  <c r="O10" i="39" s="1"/>
  <c r="Q64" i="26" s="1"/>
  <c r="N17" i="39"/>
  <c r="N10" i="39" s="1"/>
  <c r="P64" i="26" s="1"/>
  <c r="M17" i="39"/>
  <c r="M10" i="39" s="1"/>
  <c r="O64" i="26" s="1"/>
  <c r="L17" i="39"/>
  <c r="L10" i="39" s="1"/>
  <c r="N64" i="26" s="1"/>
  <c r="K17" i="39"/>
  <c r="K10" i="39" s="1"/>
  <c r="M64" i="26" s="1"/>
  <c r="J17" i="39"/>
  <c r="J10" i="39" s="1"/>
  <c r="L64" i="26" s="1"/>
  <c r="I17" i="39"/>
  <c r="I10" i="39" s="1"/>
  <c r="K64" i="26" s="1"/>
  <c r="H17" i="39"/>
  <c r="H10" i="39" s="1"/>
  <c r="J64" i="26" s="1"/>
  <c r="G17" i="39"/>
  <c r="G10" i="39" s="1"/>
  <c r="I64" i="26" s="1"/>
  <c r="F17" i="39"/>
  <c r="F10" i="39" s="1"/>
  <c r="H64" i="26" s="1"/>
  <c r="E17" i="39"/>
  <c r="E10" i="39" s="1"/>
  <c r="G64" i="26" s="1"/>
  <c r="C7" i="39"/>
  <c r="AD62" i="26" l="1"/>
  <c r="P32" i="49"/>
  <c r="M32" i="47"/>
  <c r="M62" i="26"/>
  <c r="X62" i="26"/>
  <c r="J32" i="49"/>
  <c r="G32" i="47"/>
  <c r="G62" i="26"/>
  <c r="O32" i="47"/>
  <c r="O62" i="26"/>
  <c r="Y62" i="26"/>
  <c r="K32" i="49"/>
  <c r="AE62" i="26"/>
  <c r="Q32" i="49"/>
  <c r="N32" i="47"/>
  <c r="N62" i="26"/>
  <c r="AF62" i="26"/>
  <c r="R32" i="49"/>
  <c r="H32" i="47"/>
  <c r="H62" i="26"/>
  <c r="P32" i="47"/>
  <c r="P62" i="26"/>
  <c r="Z62" i="26"/>
  <c r="L32" i="49"/>
  <c r="W62" i="26"/>
  <c r="I32" i="49"/>
  <c r="I32" i="47"/>
  <c r="I62" i="26"/>
  <c r="Q32" i="47"/>
  <c r="Q62" i="26"/>
  <c r="AA62" i="26"/>
  <c r="M32" i="49"/>
  <c r="J32" i="47"/>
  <c r="J62" i="26"/>
  <c r="R32" i="47"/>
  <c r="R62" i="26"/>
  <c r="AB62" i="26"/>
  <c r="N32" i="49"/>
  <c r="J75" i="14"/>
  <c r="L32" i="47"/>
  <c r="L62" i="26"/>
  <c r="V62" i="26"/>
  <c r="H32" i="49"/>
  <c r="K32" i="47"/>
  <c r="K62" i="26"/>
  <c r="U62" i="26"/>
  <c r="G32" i="49"/>
  <c r="AC62" i="26"/>
  <c r="O32" i="49"/>
  <c r="F64" i="17"/>
  <c r="AE65" i="39"/>
  <c r="AE12" i="39" s="1"/>
  <c r="K75" i="14"/>
  <c r="G64" i="17"/>
  <c r="AE89" i="39"/>
  <c r="AE13" i="39" s="1"/>
  <c r="Q65" i="39"/>
  <c r="Q12" i="39" s="1"/>
  <c r="I71" i="14"/>
  <c r="I75" i="14" s="1"/>
  <c r="I48" i="12"/>
  <c r="H68" i="17"/>
  <c r="H64" i="17" s="1"/>
  <c r="G48" i="12"/>
  <c r="H48" i="12"/>
  <c r="Q41" i="39"/>
  <c r="Q11" i="39" s="1"/>
  <c r="Q89" i="39"/>
  <c r="Q13" i="39" s="1"/>
  <c r="AE41" i="39"/>
  <c r="AE11" i="39" s="1"/>
  <c r="AE17" i="39"/>
  <c r="AE10" i="39" s="1"/>
  <c r="Q17" i="39"/>
  <c r="Q10" i="39" s="1"/>
  <c r="H50" i="12" l="1"/>
  <c r="G65" i="17"/>
  <c r="G67" i="17" s="1"/>
  <c r="F65" i="17"/>
  <c r="F67" i="17" s="1"/>
  <c r="I50" i="12"/>
  <c r="G1" i="17"/>
  <c r="F1" i="17"/>
  <c r="E1" i="17"/>
  <c r="D1" i="17"/>
  <c r="C1" i="17"/>
  <c r="G1" i="12"/>
  <c r="F1" i="12"/>
  <c r="E1" i="12"/>
  <c r="D1" i="12"/>
  <c r="C1" i="12"/>
  <c r="G1" i="14"/>
  <c r="F1" i="14"/>
  <c r="E1" i="14"/>
  <c r="D1" i="14"/>
  <c r="C1" i="14"/>
  <c r="B2" i="14"/>
  <c r="E66" i="17"/>
  <c r="B2" i="20"/>
  <c r="B1" i="20"/>
  <c r="D1" i="20" s="1"/>
  <c r="H65" i="17" l="1"/>
  <c r="H67" i="17" s="1"/>
  <c r="J45" i="14"/>
  <c r="K47" i="14"/>
  <c r="K45" i="14"/>
  <c r="I47" i="14"/>
  <c r="I46" i="14"/>
  <c r="J46" i="14"/>
  <c r="I45" i="14"/>
  <c r="I44" i="14"/>
  <c r="J47" i="14"/>
  <c r="I43" i="14"/>
  <c r="J44" i="14"/>
  <c r="J43" i="14"/>
  <c r="K44" i="14"/>
  <c r="K43" i="14"/>
  <c r="K46" i="14"/>
  <c r="E68" i="17"/>
  <c r="G70" i="14"/>
  <c r="H70" i="14"/>
  <c r="H67" i="14"/>
  <c r="G67" i="14"/>
  <c r="H68" i="14"/>
  <c r="G68" i="14"/>
  <c r="B2" i="17"/>
  <c r="B2" i="12"/>
  <c r="A2" i="32"/>
  <c r="H69" i="14" l="1"/>
  <c r="E63" i="17"/>
  <c r="E64" i="17" s="1"/>
  <c r="G69" i="14"/>
  <c r="F12" i="20"/>
  <c r="D12" i="20"/>
  <c r="E12" i="20"/>
  <c r="A3" i="32"/>
  <c r="A4" i="32" s="1"/>
  <c r="A5" i="32" s="1"/>
  <c r="A6" i="32" s="1"/>
  <c r="H71" i="14"/>
  <c r="G72" i="14"/>
  <c r="AG88" i="26"/>
  <c r="AG82" i="26"/>
  <c r="AG73" i="26"/>
  <c r="AG68" i="26"/>
  <c r="AG67" i="26"/>
  <c r="AG66" i="26"/>
  <c r="AG65" i="26"/>
  <c r="AG64" i="26"/>
  <c r="AG60" i="26"/>
  <c r="AG57" i="26"/>
  <c r="AG52" i="26"/>
  <c r="AG51" i="26"/>
  <c r="AG50" i="26"/>
  <c r="AA39" i="26"/>
  <c r="Z39" i="26"/>
  <c r="V39" i="26"/>
  <c r="AG45" i="26"/>
  <c r="AG25" i="26"/>
  <c r="AG24" i="26"/>
  <c r="AF23" i="26"/>
  <c r="AE23" i="26"/>
  <c r="AD23" i="26"/>
  <c r="AC23" i="26"/>
  <c r="AB23" i="26"/>
  <c r="AA23" i="26"/>
  <c r="Z23" i="26"/>
  <c r="Y23" i="26"/>
  <c r="X23" i="26"/>
  <c r="W23" i="26"/>
  <c r="V23" i="26"/>
  <c r="U23" i="26"/>
  <c r="AG35" i="26"/>
  <c r="AG34" i="26"/>
  <c r="AG33" i="26"/>
  <c r="AG32" i="26"/>
  <c r="AG31" i="26"/>
  <c r="AG30" i="26"/>
  <c r="AF29" i="26"/>
  <c r="AE29" i="26"/>
  <c r="AD29" i="26"/>
  <c r="AC29" i="26"/>
  <c r="AB29" i="26"/>
  <c r="AA29" i="26"/>
  <c r="Z29" i="26"/>
  <c r="Y29" i="26"/>
  <c r="X29" i="26"/>
  <c r="W29" i="26"/>
  <c r="V29" i="26"/>
  <c r="U29" i="26"/>
  <c r="AG21" i="26"/>
  <c r="AG19" i="26"/>
  <c r="AG18" i="26"/>
  <c r="AF17" i="26"/>
  <c r="AE17" i="26"/>
  <c r="AD17" i="26"/>
  <c r="AC17" i="26"/>
  <c r="AB17" i="26"/>
  <c r="AA17" i="26"/>
  <c r="Z17" i="26"/>
  <c r="Y17" i="26"/>
  <c r="X17" i="26"/>
  <c r="W17" i="26"/>
  <c r="V17" i="26"/>
  <c r="U17" i="26"/>
  <c r="Q27" i="12" l="1"/>
  <c r="F27" i="12"/>
  <c r="O27" i="12"/>
  <c r="J27" i="12"/>
  <c r="K27" i="12"/>
  <c r="P27" i="12"/>
  <c r="H27" i="12"/>
  <c r="G27" i="12"/>
  <c r="I27" i="12"/>
  <c r="N27" i="12"/>
  <c r="E27" i="12"/>
  <c r="L27" i="12"/>
  <c r="M27" i="12"/>
  <c r="P31" i="14"/>
  <c r="R37" i="14"/>
  <c r="H37" i="14"/>
  <c r="Q32" i="14"/>
  <c r="R35" i="14"/>
  <c r="S31" i="14"/>
  <c r="Q38" i="14"/>
  <c r="O32" i="14"/>
  <c r="M32" i="14"/>
  <c r="K34" i="14"/>
  <c r="N35" i="14"/>
  <c r="P41" i="17"/>
  <c r="I41" i="17" s="1"/>
  <c r="O37" i="14"/>
  <c r="H36" i="14"/>
  <c r="N36" i="14"/>
  <c r="R36" i="14"/>
  <c r="G50" i="12"/>
  <c r="G35" i="14"/>
  <c r="H31" i="14"/>
  <c r="N37" i="14"/>
  <c r="M38" i="14"/>
  <c r="P37" i="14"/>
  <c r="J36" i="14"/>
  <c r="L35" i="14"/>
  <c r="R31" i="14"/>
  <c r="R32" i="14"/>
  <c r="Q34" i="14"/>
  <c r="L32" i="14"/>
  <c r="H38" i="14"/>
  <c r="I31" i="14"/>
  <c r="K36" i="14"/>
  <c r="J37" i="14"/>
  <c r="J35" i="14"/>
  <c r="O38" i="14"/>
  <c r="O35" i="14"/>
  <c r="O31" i="14"/>
  <c r="I38" i="14"/>
  <c r="G32" i="14"/>
  <c r="K38" i="14"/>
  <c r="P38" i="14"/>
  <c r="J31" i="14"/>
  <c r="M34" i="14"/>
  <c r="G36" i="14"/>
  <c r="G34" i="14"/>
  <c r="P32" i="14"/>
  <c r="H35" i="14"/>
  <c r="M31" i="14"/>
  <c r="R38" i="14"/>
  <c r="K37" i="14"/>
  <c r="Q37" i="14"/>
  <c r="L37" i="14"/>
  <c r="M37" i="14"/>
  <c r="K31" i="14"/>
  <c r="J32" i="14"/>
  <c r="I34" i="14"/>
  <c r="L36" i="14"/>
  <c r="I32" i="14"/>
  <c r="Q31" i="14"/>
  <c r="P35" i="14"/>
  <c r="O36" i="14"/>
  <c r="O34" i="14"/>
  <c r="I36" i="14"/>
  <c r="I35" i="14"/>
  <c r="L31" i="14"/>
  <c r="M36" i="14"/>
  <c r="L38" i="14"/>
  <c r="K32" i="14"/>
  <c r="H32" i="14"/>
  <c r="N31" i="14"/>
  <c r="N34" i="14"/>
  <c r="J34" i="14"/>
  <c r="H34" i="14"/>
  <c r="Q36" i="14"/>
  <c r="K35" i="14"/>
  <c r="P40" i="17"/>
  <c r="J38" i="14"/>
  <c r="P36" i="14"/>
  <c r="I37" i="14"/>
  <c r="S34" i="14"/>
  <c r="G31" i="14"/>
  <c r="N38" i="14"/>
  <c r="N32" i="14"/>
  <c r="S32" i="14"/>
  <c r="G38" i="14"/>
  <c r="M35" i="14"/>
  <c r="G37" i="14"/>
  <c r="R34" i="14"/>
  <c r="P34" i="14"/>
  <c r="L34" i="14"/>
  <c r="Q35" i="14"/>
  <c r="AD39" i="26"/>
  <c r="Y39" i="26"/>
  <c r="G71" i="14"/>
  <c r="S35" i="14"/>
  <c r="AG62" i="26"/>
  <c r="S36" i="14"/>
  <c r="W39" i="26"/>
  <c r="X39" i="26"/>
  <c r="AF39" i="26"/>
  <c r="AB39" i="26"/>
  <c r="U39" i="26"/>
  <c r="AC39" i="26"/>
  <c r="AG47" i="26"/>
  <c r="AE39" i="26"/>
  <c r="AG23" i="26"/>
  <c r="H56" i="14" s="1"/>
  <c r="H44" i="14" s="1"/>
  <c r="AG29" i="26"/>
  <c r="AG17" i="26"/>
  <c r="F59" i="29"/>
  <c r="F61" i="29" s="1"/>
  <c r="AE75" i="29" s="1"/>
  <c r="G59" i="29"/>
  <c r="G61" i="29" s="1"/>
  <c r="H59" i="29"/>
  <c r="H61" i="29" s="1"/>
  <c r="I59" i="29"/>
  <c r="I61" i="29" s="1"/>
  <c r="AE72" i="29" s="1"/>
  <c r="J59" i="29"/>
  <c r="J61" i="29" s="1"/>
  <c r="AE71" i="29" s="1"/>
  <c r="K59" i="29"/>
  <c r="K61" i="29" s="1"/>
  <c r="AE70" i="29" s="1"/>
  <c r="L59" i="29"/>
  <c r="L61" i="29" s="1"/>
  <c r="AE69" i="29" s="1"/>
  <c r="M59" i="29"/>
  <c r="M61" i="29" s="1"/>
  <c r="AE68" i="29" s="1"/>
  <c r="N59" i="29"/>
  <c r="N61" i="29" s="1"/>
  <c r="AE67" i="29" s="1"/>
  <c r="O59" i="29"/>
  <c r="O61" i="29" s="1"/>
  <c r="AE66" i="29" s="1"/>
  <c r="P59" i="29"/>
  <c r="P61" i="29" s="1"/>
  <c r="AE65" i="29" s="1"/>
  <c r="Q59" i="29"/>
  <c r="Q61" i="29" s="1"/>
  <c r="R59" i="29"/>
  <c r="R61" i="29" s="1"/>
  <c r="S59" i="29"/>
  <c r="S61" i="29" s="1"/>
  <c r="T59" i="29"/>
  <c r="T61" i="29" s="1"/>
  <c r="U59" i="29"/>
  <c r="U61" i="29" s="1"/>
  <c r="V59" i="29"/>
  <c r="V61" i="29" s="1"/>
  <c r="W59" i="29"/>
  <c r="W61" i="29" s="1"/>
  <c r="X59" i="29"/>
  <c r="X61" i="29" s="1"/>
  <c r="Y59" i="29"/>
  <c r="Y61" i="29" s="1"/>
  <c r="Z59" i="29"/>
  <c r="Z61" i="29" s="1"/>
  <c r="AA59" i="29"/>
  <c r="AA61" i="29" s="1"/>
  <c r="AB59" i="29"/>
  <c r="AB61" i="29" s="1"/>
  <c r="E59" i="29"/>
  <c r="E61" i="29" s="1"/>
  <c r="M33" i="14" l="1"/>
  <c r="M39" i="14" s="1"/>
  <c r="O33" i="14"/>
  <c r="R33" i="14"/>
  <c r="R39" i="14" s="1"/>
  <c r="L33" i="14"/>
  <c r="L39" i="14" s="1"/>
  <c r="K41" i="17"/>
  <c r="Q33" i="14"/>
  <c r="Q39" i="14" s="1"/>
  <c r="G33" i="14"/>
  <c r="G39" i="14" s="1"/>
  <c r="J41" i="17"/>
  <c r="D41" i="17"/>
  <c r="F41" i="17"/>
  <c r="G41" i="17"/>
  <c r="M41" i="17"/>
  <c r="O41" i="17"/>
  <c r="E41" i="17"/>
  <c r="K33" i="14"/>
  <c r="K39" i="14" s="1"/>
  <c r="I33" i="14"/>
  <c r="I39" i="14" s="1"/>
  <c r="L41" i="17"/>
  <c r="H72" i="14"/>
  <c r="N33" i="14"/>
  <c r="N39" i="14" s="1"/>
  <c r="O39" i="14"/>
  <c r="P33" i="14"/>
  <c r="P39" i="14" s="1"/>
  <c r="N41" i="17"/>
  <c r="J33" i="14"/>
  <c r="J39" i="14" s="1"/>
  <c r="H33" i="14"/>
  <c r="H39" i="14" s="1"/>
  <c r="S33" i="14"/>
  <c r="H41" i="17"/>
  <c r="AG39" i="26"/>
  <c r="H59" i="14" s="1"/>
  <c r="H47" i="14" s="1"/>
  <c r="H58" i="14"/>
  <c r="H46" i="14" s="1"/>
  <c r="W71" i="29"/>
  <c r="K66" i="29"/>
  <c r="J65" i="29"/>
  <c r="V71" i="29"/>
  <c r="L67" i="29"/>
  <c r="U71" i="29"/>
  <c r="O70" i="29"/>
  <c r="AA71" i="29"/>
  <c r="S71" i="29"/>
  <c r="T71" i="29"/>
  <c r="M68" i="29"/>
  <c r="R71" i="29"/>
  <c r="P71" i="29"/>
  <c r="Q71" i="29"/>
  <c r="AB71" i="29"/>
  <c r="Z71" i="29"/>
  <c r="Y71" i="29"/>
  <c r="X71" i="29"/>
  <c r="N69" i="29"/>
  <c r="U67" i="29"/>
  <c r="AB67" i="29"/>
  <c r="T67" i="29"/>
  <c r="AA67" i="29"/>
  <c r="S67" i="29"/>
  <c r="Y67" i="29"/>
  <c r="Q67" i="29"/>
  <c r="O66" i="29"/>
  <c r="N65" i="29"/>
  <c r="R67" i="29"/>
  <c r="P67" i="29"/>
  <c r="Z67" i="29"/>
  <c r="X67" i="29"/>
  <c r="V67" i="29"/>
  <c r="W67" i="29"/>
  <c r="Y75" i="29"/>
  <c r="Q75" i="29"/>
  <c r="O74" i="29"/>
  <c r="N73" i="29"/>
  <c r="X75" i="29"/>
  <c r="P75" i="29"/>
  <c r="M72" i="29"/>
  <c r="W75" i="29"/>
  <c r="J69" i="29"/>
  <c r="U75" i="29"/>
  <c r="G66" i="29"/>
  <c r="F65" i="29"/>
  <c r="V75" i="29"/>
  <c r="T75" i="29"/>
  <c r="I68" i="29"/>
  <c r="S75" i="29"/>
  <c r="R75" i="29"/>
  <c r="L71" i="29"/>
  <c r="AB75" i="29"/>
  <c r="H67" i="29"/>
  <c r="AA75" i="29"/>
  <c r="Z75" i="29"/>
  <c r="K70" i="29"/>
  <c r="AB76" i="29"/>
  <c r="T76" i="29"/>
  <c r="H68" i="29"/>
  <c r="AA76" i="29"/>
  <c r="S76" i="29"/>
  <c r="N74" i="29"/>
  <c r="M73" i="29"/>
  <c r="Z76" i="29"/>
  <c r="R76" i="29"/>
  <c r="O75" i="29"/>
  <c r="L72" i="29"/>
  <c r="X76" i="29"/>
  <c r="P76" i="29"/>
  <c r="K71" i="29"/>
  <c r="Y76" i="29"/>
  <c r="I69" i="29"/>
  <c r="W76" i="29"/>
  <c r="F66" i="29"/>
  <c r="U76" i="29"/>
  <c r="V76" i="29"/>
  <c r="Q76" i="29"/>
  <c r="E65" i="29"/>
  <c r="E78" i="29" s="1"/>
  <c r="G67" i="29"/>
  <c r="J70" i="29"/>
  <c r="X68" i="29"/>
  <c r="P68" i="29"/>
  <c r="W68" i="29"/>
  <c r="V68" i="29"/>
  <c r="AB68" i="29"/>
  <c r="T68" i="29"/>
  <c r="AA68" i="29"/>
  <c r="M65" i="29"/>
  <c r="Y68" i="29"/>
  <c r="Z68" i="29"/>
  <c r="O67" i="29"/>
  <c r="U68" i="29"/>
  <c r="S68" i="29"/>
  <c r="N66" i="29"/>
  <c r="R68" i="29"/>
  <c r="Q68" i="29"/>
  <c r="V72" i="29"/>
  <c r="O71" i="29"/>
  <c r="U72" i="29"/>
  <c r="J66" i="29"/>
  <c r="I65" i="29"/>
  <c r="AB72" i="29"/>
  <c r="T72" i="29"/>
  <c r="K67" i="29"/>
  <c r="Z72" i="29"/>
  <c r="R72" i="29"/>
  <c r="L68" i="29"/>
  <c r="S72" i="29"/>
  <c r="Q72" i="29"/>
  <c r="P72" i="29"/>
  <c r="AA72" i="29"/>
  <c r="N70" i="29"/>
  <c r="Y72" i="29"/>
  <c r="W72" i="29"/>
  <c r="M69" i="29"/>
  <c r="X72" i="29"/>
  <c r="Z65" i="29"/>
  <c r="R65" i="29"/>
  <c r="Y65" i="29"/>
  <c r="Q65" i="29"/>
  <c r="X65" i="29"/>
  <c r="P65" i="29"/>
  <c r="V65" i="29"/>
  <c r="AA65" i="29"/>
  <c r="AB65" i="29"/>
  <c r="W65" i="29"/>
  <c r="U65" i="29"/>
  <c r="T65" i="29"/>
  <c r="S65" i="29"/>
  <c r="AA66" i="29"/>
  <c r="S66" i="29"/>
  <c r="Z66" i="29"/>
  <c r="R66" i="29"/>
  <c r="Y66" i="29"/>
  <c r="Q66" i="29"/>
  <c r="W66" i="29"/>
  <c r="X66" i="29"/>
  <c r="O65" i="29"/>
  <c r="V66" i="29"/>
  <c r="T66" i="29"/>
  <c r="U66" i="29"/>
  <c r="P66" i="29"/>
  <c r="AB66" i="29"/>
  <c r="AB69" i="29"/>
  <c r="T69" i="29"/>
  <c r="AA69" i="29"/>
  <c r="S69" i="29"/>
  <c r="O68" i="29"/>
  <c r="Z69" i="29"/>
  <c r="R69" i="29"/>
  <c r="X69" i="29"/>
  <c r="P69" i="29"/>
  <c r="Y69" i="29"/>
  <c r="W69" i="29"/>
  <c r="U69" i="29"/>
  <c r="N67" i="29"/>
  <c r="V69" i="29"/>
  <c r="L65" i="29"/>
  <c r="Q69" i="29"/>
  <c r="M66" i="29"/>
  <c r="Y70" i="29"/>
  <c r="Q70" i="29"/>
  <c r="M67" i="29"/>
  <c r="X70" i="29"/>
  <c r="P70" i="29"/>
  <c r="W70" i="29"/>
  <c r="N68" i="29"/>
  <c r="U70" i="29"/>
  <c r="V70" i="29"/>
  <c r="T70" i="29"/>
  <c r="R70" i="29"/>
  <c r="K65" i="29"/>
  <c r="S70" i="29"/>
  <c r="AB70" i="29"/>
  <c r="O69" i="29"/>
  <c r="AA70" i="29"/>
  <c r="Z70" i="29"/>
  <c r="L66" i="29"/>
  <c r="F36" i="29"/>
  <c r="G36" i="29"/>
  <c r="AE49" i="29" s="1"/>
  <c r="H36" i="29"/>
  <c r="AE48" i="29" s="1"/>
  <c r="I36" i="29"/>
  <c r="AE47" i="29" s="1"/>
  <c r="J36" i="29"/>
  <c r="AE46" i="29" s="1"/>
  <c r="K36" i="29"/>
  <c r="AE45" i="29" s="1"/>
  <c r="L36" i="29"/>
  <c r="AE44" i="29" s="1"/>
  <c r="M36" i="29"/>
  <c r="AE43" i="29" s="1"/>
  <c r="N36" i="29"/>
  <c r="AE42" i="29" s="1"/>
  <c r="O36" i="29"/>
  <c r="AE41" i="29" s="1"/>
  <c r="P36" i="29"/>
  <c r="AE40" i="29" s="1"/>
  <c r="Q36" i="29"/>
  <c r="R36" i="29"/>
  <c r="S36" i="29"/>
  <c r="T36" i="29"/>
  <c r="U36" i="29"/>
  <c r="V36" i="29"/>
  <c r="W36" i="29"/>
  <c r="X36" i="29"/>
  <c r="Y36" i="29"/>
  <c r="Z36" i="29"/>
  <c r="AA36" i="29"/>
  <c r="AB36" i="29"/>
  <c r="E36" i="29"/>
  <c r="Q13" i="29"/>
  <c r="R13" i="29"/>
  <c r="S13" i="29"/>
  <c r="T13" i="29"/>
  <c r="U13" i="29"/>
  <c r="V13" i="29"/>
  <c r="W13" i="29"/>
  <c r="X13" i="29"/>
  <c r="Y13" i="29"/>
  <c r="Z13" i="29"/>
  <c r="AA13" i="29"/>
  <c r="AB13" i="29"/>
  <c r="E13" i="29"/>
  <c r="F13" i="29"/>
  <c r="G13" i="29"/>
  <c r="AE26" i="29" s="1"/>
  <c r="H13" i="29"/>
  <c r="AE25" i="29" s="1"/>
  <c r="I13" i="29"/>
  <c r="AE24" i="29" s="1"/>
  <c r="J13" i="29"/>
  <c r="AE23" i="29" s="1"/>
  <c r="K13" i="29"/>
  <c r="AE22" i="29" s="1"/>
  <c r="L13" i="29"/>
  <c r="AE21" i="29" s="1"/>
  <c r="M13" i="29"/>
  <c r="AE20" i="29" s="1"/>
  <c r="N13" i="29"/>
  <c r="AE19" i="29" s="1"/>
  <c r="O13" i="29"/>
  <c r="AE18" i="29" s="1"/>
  <c r="P13" i="29"/>
  <c r="AE17" i="29" s="1"/>
  <c r="Q7" i="29"/>
  <c r="AE7" i="29" s="1"/>
  <c r="AG7" i="29" s="1"/>
  <c r="AI7" i="29" s="1"/>
  <c r="E7" i="29"/>
  <c r="C7" i="29"/>
  <c r="AE28" i="29" l="1"/>
  <c r="AG27" i="29" s="1"/>
  <c r="AI28" i="29"/>
  <c r="AG28" i="29"/>
  <c r="AI27" i="29" s="1"/>
  <c r="V21" i="29"/>
  <c r="W21" i="29"/>
  <c r="Q21" i="29"/>
  <c r="Y21" i="29"/>
  <c r="S21" i="29"/>
  <c r="T21" i="29"/>
  <c r="U21" i="29"/>
  <c r="Z21" i="29"/>
  <c r="AB21" i="29"/>
  <c r="P21" i="29"/>
  <c r="R21" i="29"/>
  <c r="X21" i="29"/>
  <c r="AA21" i="29"/>
  <c r="AB47" i="29"/>
  <c r="AA47" i="29"/>
  <c r="S47" i="29"/>
  <c r="N45" i="29"/>
  <c r="Z47" i="29"/>
  <c r="R47" i="29"/>
  <c r="L43" i="29"/>
  <c r="X47" i="29"/>
  <c r="P47" i="29"/>
  <c r="T47" i="29"/>
  <c r="Q47" i="29"/>
  <c r="K42" i="29"/>
  <c r="Y47" i="29"/>
  <c r="W47" i="29"/>
  <c r="O46" i="29"/>
  <c r="U47" i="29"/>
  <c r="V47" i="29"/>
  <c r="I40" i="29"/>
  <c r="J41" i="29"/>
  <c r="M44" i="29"/>
  <c r="W40" i="29"/>
  <c r="V40" i="29"/>
  <c r="AB40" i="29"/>
  <c r="T40" i="29"/>
  <c r="R40" i="29"/>
  <c r="Q40" i="29"/>
  <c r="AA40" i="29"/>
  <c r="P40" i="29"/>
  <c r="Y40" i="29"/>
  <c r="U40" i="29"/>
  <c r="S40" i="29"/>
  <c r="X40" i="29"/>
  <c r="Z40" i="29"/>
  <c r="X41" i="29"/>
  <c r="P41" i="29"/>
  <c r="O40" i="29"/>
  <c r="W41" i="29"/>
  <c r="U41" i="29"/>
  <c r="T41" i="29"/>
  <c r="S41" i="29"/>
  <c r="R41" i="29"/>
  <c r="AA41" i="29"/>
  <c r="Y41" i="29"/>
  <c r="V41" i="29"/>
  <c r="Q41" i="29"/>
  <c r="AB41" i="29"/>
  <c r="Z41" i="29"/>
  <c r="V17" i="29"/>
  <c r="W17" i="29"/>
  <c r="Q17" i="29"/>
  <c r="Y17" i="29"/>
  <c r="P17" i="29"/>
  <c r="AB17" i="29"/>
  <c r="R17" i="29"/>
  <c r="S17" i="29"/>
  <c r="U17" i="29"/>
  <c r="Z17" i="29"/>
  <c r="AA17" i="29"/>
  <c r="T17" i="29"/>
  <c r="X17" i="29"/>
  <c r="I18" i="29"/>
  <c r="V25" i="29"/>
  <c r="W25" i="29"/>
  <c r="P25" i="29"/>
  <c r="Q25" i="29"/>
  <c r="Y25" i="29"/>
  <c r="U25" i="29"/>
  <c r="X25" i="29"/>
  <c r="Z25" i="29"/>
  <c r="AB25" i="29"/>
  <c r="R25" i="29"/>
  <c r="S25" i="29"/>
  <c r="T25" i="29"/>
  <c r="AA25" i="29"/>
  <c r="U43" i="29"/>
  <c r="AB43" i="29"/>
  <c r="T43" i="29"/>
  <c r="Z43" i="29"/>
  <c r="R43" i="29"/>
  <c r="O42" i="29"/>
  <c r="P43" i="29"/>
  <c r="AA43" i="29"/>
  <c r="Y43" i="29"/>
  <c r="W43" i="29"/>
  <c r="N41" i="29"/>
  <c r="V43" i="29"/>
  <c r="X43" i="29"/>
  <c r="M40" i="29"/>
  <c r="S43" i="29"/>
  <c r="Q43" i="29"/>
  <c r="R24" i="29"/>
  <c r="Z24" i="29"/>
  <c r="P24" i="29"/>
  <c r="S24" i="29"/>
  <c r="AA24" i="29"/>
  <c r="U24" i="29"/>
  <c r="V24" i="29"/>
  <c r="W24" i="29"/>
  <c r="X24" i="29"/>
  <c r="AB24" i="29"/>
  <c r="Q24" i="29"/>
  <c r="T24" i="29"/>
  <c r="Y24" i="29"/>
  <c r="Z42" i="29"/>
  <c r="R42" i="29"/>
  <c r="Y42" i="29"/>
  <c r="Q42" i="29"/>
  <c r="O41" i="29"/>
  <c r="N40" i="29"/>
  <c r="W42" i="29"/>
  <c r="X42" i="29"/>
  <c r="V42" i="29"/>
  <c r="U42" i="29"/>
  <c r="S42" i="29"/>
  <c r="AB42" i="29"/>
  <c r="AA42" i="29"/>
  <c r="P42" i="29"/>
  <c r="T42" i="29"/>
  <c r="R18" i="29"/>
  <c r="Z18" i="29"/>
  <c r="S18" i="29"/>
  <c r="AA18" i="29"/>
  <c r="U18" i="29"/>
  <c r="Q18" i="29"/>
  <c r="T18" i="29"/>
  <c r="W18" i="29"/>
  <c r="X18" i="29"/>
  <c r="V18" i="29"/>
  <c r="P18" i="29"/>
  <c r="Y18" i="29"/>
  <c r="AB18" i="29"/>
  <c r="Y44" i="29"/>
  <c r="Q44" i="29"/>
  <c r="X44" i="29"/>
  <c r="P44" i="29"/>
  <c r="V44" i="29"/>
  <c r="M41" i="29"/>
  <c r="L40" i="29"/>
  <c r="U44" i="29"/>
  <c r="T44" i="29"/>
  <c r="O43" i="29"/>
  <c r="S44" i="29"/>
  <c r="AB44" i="29"/>
  <c r="AA44" i="29"/>
  <c r="Z44" i="29"/>
  <c r="N42" i="29"/>
  <c r="W44" i="29"/>
  <c r="R44" i="29"/>
  <c r="R22" i="29"/>
  <c r="Z22" i="29"/>
  <c r="S22" i="29"/>
  <c r="AA22" i="29"/>
  <c r="U22" i="29"/>
  <c r="T22" i="29"/>
  <c r="V22" i="29"/>
  <c r="W22" i="29"/>
  <c r="Y22" i="29"/>
  <c r="Q22" i="29"/>
  <c r="AB22" i="29"/>
  <c r="X22" i="29"/>
  <c r="P22" i="29"/>
  <c r="AB48" i="29"/>
  <c r="T48" i="29"/>
  <c r="AA48" i="29"/>
  <c r="S48" i="29"/>
  <c r="J42" i="29"/>
  <c r="Z48" i="29"/>
  <c r="R48" i="29"/>
  <c r="M45" i="29"/>
  <c r="X48" i="29"/>
  <c r="P48" i="29"/>
  <c r="Q48" i="29"/>
  <c r="I41" i="29"/>
  <c r="O47" i="29"/>
  <c r="Y48" i="29"/>
  <c r="W48" i="29"/>
  <c r="V48" i="29"/>
  <c r="L44" i="29"/>
  <c r="U48" i="29"/>
  <c r="H40" i="29"/>
  <c r="N46" i="29"/>
  <c r="K43" i="29"/>
  <c r="V23" i="29"/>
  <c r="W23" i="29"/>
  <c r="Q23" i="29"/>
  <c r="Y23" i="29"/>
  <c r="T23" i="29"/>
  <c r="U23" i="29"/>
  <c r="X23" i="29"/>
  <c r="AA23" i="29"/>
  <c r="AB23" i="29"/>
  <c r="R23" i="29"/>
  <c r="S23" i="29"/>
  <c r="P23" i="29"/>
  <c r="Z23" i="29"/>
  <c r="V19" i="29"/>
  <c r="W19" i="29"/>
  <c r="Q19" i="29"/>
  <c r="Y19" i="29"/>
  <c r="P19" i="29"/>
  <c r="R19" i="29"/>
  <c r="S19" i="29"/>
  <c r="T19" i="29"/>
  <c r="X19" i="29"/>
  <c r="AA19" i="29"/>
  <c r="AB19" i="29"/>
  <c r="Z19" i="29"/>
  <c r="U19" i="29"/>
  <c r="V45" i="29"/>
  <c r="U45" i="29"/>
  <c r="AA45" i="29"/>
  <c r="S45" i="29"/>
  <c r="AB45" i="29"/>
  <c r="P45" i="29"/>
  <c r="Z45" i="29"/>
  <c r="X45" i="29"/>
  <c r="Y45" i="29"/>
  <c r="N43" i="29"/>
  <c r="W45" i="29"/>
  <c r="O44" i="29"/>
  <c r="K40" i="29"/>
  <c r="T45" i="29"/>
  <c r="R45" i="29"/>
  <c r="L41" i="29"/>
  <c r="Q45" i="29"/>
  <c r="M42" i="29"/>
  <c r="R20" i="29"/>
  <c r="Z20" i="29"/>
  <c r="S20" i="29"/>
  <c r="AA20" i="29"/>
  <c r="U20" i="29"/>
  <c r="Q20" i="29"/>
  <c r="T20" i="29"/>
  <c r="V20" i="29"/>
  <c r="X20" i="29"/>
  <c r="P20" i="29"/>
  <c r="Y20" i="29"/>
  <c r="W20" i="29"/>
  <c r="AB20" i="29"/>
  <c r="AB46" i="29"/>
  <c r="T46" i="29"/>
  <c r="M43" i="29"/>
  <c r="AA46" i="29"/>
  <c r="S46" i="29"/>
  <c r="Y46" i="29"/>
  <c r="Q46" i="29"/>
  <c r="N44" i="29"/>
  <c r="W46" i="29"/>
  <c r="L42" i="29"/>
  <c r="V46" i="29"/>
  <c r="O45" i="29"/>
  <c r="R46" i="29"/>
  <c r="U46" i="29"/>
  <c r="P46" i="29"/>
  <c r="J40" i="29"/>
  <c r="Z46" i="29"/>
  <c r="K41" i="29"/>
  <c r="X46" i="29"/>
  <c r="F78" i="29"/>
  <c r="J18" i="29"/>
  <c r="N17" i="29"/>
  <c r="J17" i="29"/>
  <c r="M20" i="29"/>
  <c r="K18" i="29"/>
  <c r="N23" i="29"/>
  <c r="O18" i="29"/>
  <c r="O19" i="29"/>
  <c r="M17" i="29"/>
  <c r="N18" i="29"/>
  <c r="I17" i="29"/>
  <c r="L19" i="29"/>
  <c r="N21" i="29"/>
  <c r="M19" i="29"/>
  <c r="L21" i="29"/>
  <c r="O23" i="29"/>
  <c r="K17" i="29"/>
  <c r="L18" i="29"/>
  <c r="N19" i="29"/>
  <c r="M21" i="29"/>
  <c r="O24" i="29"/>
  <c r="L17" i="29"/>
  <c r="M18" i="29"/>
  <c r="O21" i="29"/>
  <c r="O20" i="29"/>
  <c r="K20" i="29"/>
  <c r="L20" i="29"/>
  <c r="M22" i="29"/>
  <c r="O17" i="29"/>
  <c r="J19" i="29"/>
  <c r="N22" i="29"/>
  <c r="H17" i="29"/>
  <c r="K19" i="29"/>
  <c r="N20" i="29"/>
  <c r="O22" i="29"/>
  <c r="S88" i="26"/>
  <c r="S82" i="26"/>
  <c r="AD24" i="27"/>
  <c r="AC24" i="27"/>
  <c r="AB24" i="27"/>
  <c r="AA24" i="27"/>
  <c r="Z24" i="27"/>
  <c r="Y24" i="27"/>
  <c r="X24" i="27"/>
  <c r="W24" i="27"/>
  <c r="V24" i="27"/>
  <c r="U24" i="27"/>
  <c r="T24" i="27"/>
  <c r="S24" i="27"/>
  <c r="AE20" i="27"/>
  <c r="AD17" i="27"/>
  <c r="AC17" i="27"/>
  <c r="AB17" i="27"/>
  <c r="AA17" i="27"/>
  <c r="Z17" i="27"/>
  <c r="Y17" i="27"/>
  <c r="X17" i="27"/>
  <c r="W17" i="27"/>
  <c r="V17" i="27"/>
  <c r="U17" i="27"/>
  <c r="T17" i="27"/>
  <c r="S17" i="27"/>
  <c r="AE13" i="27"/>
  <c r="Q20" i="27"/>
  <c r="Q13" i="27"/>
  <c r="F24" i="27"/>
  <c r="G24" i="27"/>
  <c r="H24" i="27"/>
  <c r="I24" i="27"/>
  <c r="J24" i="27"/>
  <c r="K24" i="27"/>
  <c r="L24" i="27"/>
  <c r="M24" i="27"/>
  <c r="N24" i="27"/>
  <c r="O24" i="27"/>
  <c r="P24" i="27"/>
  <c r="F17" i="27"/>
  <c r="G17" i="27"/>
  <c r="H17" i="27"/>
  <c r="I17" i="27"/>
  <c r="J17" i="27"/>
  <c r="K17" i="27"/>
  <c r="L17" i="27"/>
  <c r="M17" i="27"/>
  <c r="N17" i="27"/>
  <c r="O17" i="27"/>
  <c r="P17" i="27"/>
  <c r="E24" i="27"/>
  <c r="E17" i="27"/>
  <c r="C7" i="27"/>
  <c r="S60" i="26"/>
  <c r="S57" i="26"/>
  <c r="H23" i="26"/>
  <c r="I23" i="26"/>
  <c r="J23" i="26"/>
  <c r="K23" i="26"/>
  <c r="L23" i="26"/>
  <c r="M23" i="26"/>
  <c r="N23" i="26"/>
  <c r="O23" i="26"/>
  <c r="P23" i="26"/>
  <c r="Q23" i="26"/>
  <c r="R23" i="26"/>
  <c r="G23" i="26"/>
  <c r="H29" i="26"/>
  <c r="I29" i="26"/>
  <c r="J29" i="26"/>
  <c r="K29" i="26"/>
  <c r="L29" i="26"/>
  <c r="M29" i="26"/>
  <c r="N29" i="26"/>
  <c r="O29" i="26"/>
  <c r="P29" i="26"/>
  <c r="Q29" i="26"/>
  <c r="R29" i="26"/>
  <c r="G29" i="26"/>
  <c r="H17" i="26"/>
  <c r="I17" i="26"/>
  <c r="J17" i="26"/>
  <c r="K17" i="26"/>
  <c r="L17" i="26"/>
  <c r="M17" i="26"/>
  <c r="N17" i="26"/>
  <c r="O17" i="26"/>
  <c r="P17" i="26"/>
  <c r="Q17" i="26"/>
  <c r="R17" i="26"/>
  <c r="G17" i="26"/>
  <c r="S21" i="26"/>
  <c r="S73" i="26"/>
  <c r="S68" i="26"/>
  <c r="S67" i="26"/>
  <c r="S66" i="26"/>
  <c r="S65" i="26"/>
  <c r="S64" i="26"/>
  <c r="S52" i="26"/>
  <c r="S51" i="26"/>
  <c r="S50" i="26"/>
  <c r="S45" i="26"/>
  <c r="S25" i="26"/>
  <c r="S24" i="26"/>
  <c r="S35" i="26"/>
  <c r="S34" i="26"/>
  <c r="S33" i="26"/>
  <c r="S32" i="26"/>
  <c r="S31" i="26"/>
  <c r="S30" i="26"/>
  <c r="S19" i="26"/>
  <c r="S18" i="26"/>
  <c r="C7" i="26"/>
  <c r="C9" i="25"/>
  <c r="R19" i="14" l="1"/>
  <c r="R6" i="14" s="1"/>
  <c r="Q19" i="14"/>
  <c r="Q6" i="14" s="1"/>
  <c r="I19" i="14"/>
  <c r="I6" i="14" s="1"/>
  <c r="N19" i="14"/>
  <c r="N6" i="14" s="1"/>
  <c r="L19" i="14"/>
  <c r="L6" i="14" s="1"/>
  <c r="J19" i="14"/>
  <c r="J6" i="14" s="1"/>
  <c r="P19" i="14"/>
  <c r="P6" i="14" s="1"/>
  <c r="H19" i="14"/>
  <c r="H6" i="14" s="1"/>
  <c r="O19" i="14"/>
  <c r="O6" i="14" s="1"/>
  <c r="M19" i="14"/>
  <c r="M6" i="14" s="1"/>
  <c r="G19" i="14"/>
  <c r="G6" i="14" s="1"/>
  <c r="K19" i="14"/>
  <c r="K6" i="14" s="1"/>
  <c r="G21" i="14"/>
  <c r="G8" i="14" s="1"/>
  <c r="K21" i="14"/>
  <c r="K8" i="14" s="1"/>
  <c r="R21" i="14"/>
  <c r="R8" i="14" s="1"/>
  <c r="Q21" i="14"/>
  <c r="Q8" i="14" s="1"/>
  <c r="I21" i="14"/>
  <c r="I8" i="14" s="1"/>
  <c r="P21" i="14"/>
  <c r="P8" i="14" s="1"/>
  <c r="H21" i="14"/>
  <c r="H8" i="14" s="1"/>
  <c r="L21" i="14"/>
  <c r="L8" i="14" s="1"/>
  <c r="O39" i="26"/>
  <c r="N21" i="14"/>
  <c r="N8" i="14" s="1"/>
  <c r="J21" i="14"/>
  <c r="J8" i="14" s="1"/>
  <c r="O21" i="14"/>
  <c r="O8" i="14" s="1"/>
  <c r="M21" i="14"/>
  <c r="M8" i="14" s="1"/>
  <c r="M39" i="26"/>
  <c r="Q39" i="26"/>
  <c r="I39" i="26"/>
  <c r="AI30" i="29"/>
  <c r="AG30" i="29"/>
  <c r="P39" i="26"/>
  <c r="H39" i="26"/>
  <c r="S47" i="26"/>
  <c r="N39" i="26"/>
  <c r="S40" i="26"/>
  <c r="G39" i="26"/>
  <c r="S23" i="26"/>
  <c r="K39" i="26"/>
  <c r="R39" i="26"/>
  <c r="J39" i="26"/>
  <c r="L39" i="26"/>
  <c r="S62" i="26"/>
  <c r="S29" i="26"/>
  <c r="S17" i="26"/>
  <c r="C9" i="24"/>
  <c r="AE36" i="23"/>
  <c r="AE35" i="23"/>
  <c r="AE34" i="23"/>
  <c r="AE33" i="23"/>
  <c r="AE32" i="23"/>
  <c r="AE31" i="23"/>
  <c r="AE30" i="23"/>
  <c r="AE29" i="23"/>
  <c r="AE28" i="23"/>
  <c r="AE27" i="23"/>
  <c r="AE26" i="23"/>
  <c r="AE25" i="23"/>
  <c r="AE24" i="23"/>
  <c r="AE23" i="23"/>
  <c r="AE22" i="23"/>
  <c r="AE21" i="23"/>
  <c r="AE20" i="23"/>
  <c r="AE19" i="23"/>
  <c r="AE18" i="23"/>
  <c r="AE17" i="23"/>
  <c r="H10" i="26"/>
  <c r="I10" i="26"/>
  <c r="J10" i="26"/>
  <c r="K10" i="26"/>
  <c r="L10" i="26"/>
  <c r="M10" i="26"/>
  <c r="N10" i="26"/>
  <c r="O10" i="26"/>
  <c r="P10" i="26"/>
  <c r="Q10" i="26"/>
  <c r="R10" i="26"/>
  <c r="G10" i="26"/>
  <c r="Q18" i="23"/>
  <c r="Q19" i="23"/>
  <c r="Q20" i="23"/>
  <c r="Q21" i="23"/>
  <c r="Q22" i="23"/>
  <c r="Q23" i="23"/>
  <c r="Q24" i="23"/>
  <c r="Q25" i="23"/>
  <c r="Q26" i="23"/>
  <c r="Q27" i="23"/>
  <c r="Q28" i="23"/>
  <c r="Q29" i="23"/>
  <c r="Q30" i="23"/>
  <c r="Q31" i="23"/>
  <c r="Q32" i="23"/>
  <c r="Q33" i="23"/>
  <c r="Q34" i="23"/>
  <c r="Q35" i="23"/>
  <c r="Q36" i="23"/>
  <c r="Q17" i="23"/>
  <c r="C7" i="23"/>
  <c r="R22" i="14" l="1"/>
  <c r="R9" i="14" s="1"/>
  <c r="K27" i="26"/>
  <c r="I27" i="26"/>
  <c r="Q22" i="14"/>
  <c r="Q9" i="14" s="1"/>
  <c r="P27" i="26"/>
  <c r="H27" i="26"/>
  <c r="L22" i="14"/>
  <c r="L9" i="14" s="1"/>
  <c r="N22" i="14"/>
  <c r="N9" i="14" s="1"/>
  <c r="M22" i="14"/>
  <c r="M9" i="14" s="1"/>
  <c r="N27" i="26"/>
  <c r="M27" i="26"/>
  <c r="P22" i="14"/>
  <c r="P9" i="14" s="1"/>
  <c r="Q27" i="26"/>
  <c r="O27" i="26"/>
  <c r="U27" i="26"/>
  <c r="J22" i="14"/>
  <c r="J9" i="14" s="1"/>
  <c r="K22" i="14"/>
  <c r="K9" i="14" s="1"/>
  <c r="L27" i="26"/>
  <c r="H22" i="14"/>
  <c r="H9" i="14" s="1"/>
  <c r="G27" i="26"/>
  <c r="O22" i="14"/>
  <c r="O9" i="14" s="1"/>
  <c r="R27" i="26"/>
  <c r="J27" i="26"/>
  <c r="G22" i="14"/>
  <c r="G9" i="14" s="1"/>
  <c r="I22" i="14"/>
  <c r="I9" i="14" s="1"/>
  <c r="V37" i="26"/>
  <c r="V27" i="26"/>
  <c r="W37" i="26"/>
  <c r="W27" i="26"/>
  <c r="AB37" i="26"/>
  <c r="AB27" i="26"/>
  <c r="AA37" i="26"/>
  <c r="AA27" i="26"/>
  <c r="AC37" i="26"/>
  <c r="AC27" i="26"/>
  <c r="AD37" i="26"/>
  <c r="AD27" i="26"/>
  <c r="AE37" i="26"/>
  <c r="AE27" i="26"/>
  <c r="X37" i="26"/>
  <c r="X27" i="26"/>
  <c r="AF37" i="26"/>
  <c r="AF27" i="26"/>
  <c r="Y37" i="26"/>
  <c r="Y27" i="26"/>
  <c r="Z37" i="26"/>
  <c r="Z27" i="26"/>
  <c r="G58" i="14"/>
  <c r="G46" i="14" s="1"/>
  <c r="S21" i="14"/>
  <c r="G56" i="14"/>
  <c r="G44" i="14" s="1"/>
  <c r="S19" i="14"/>
  <c r="N18" i="14"/>
  <c r="N5" i="14" s="1"/>
  <c r="M18" i="14"/>
  <c r="M5" i="14" s="1"/>
  <c r="L18" i="14"/>
  <c r="L5" i="14" s="1"/>
  <c r="G18" i="14"/>
  <c r="G5" i="14" s="1"/>
  <c r="K18" i="14"/>
  <c r="K5" i="14" s="1"/>
  <c r="Q18" i="14"/>
  <c r="Q5" i="14" s="1"/>
  <c r="I18" i="14"/>
  <c r="I5" i="14" s="1"/>
  <c r="R18" i="14"/>
  <c r="R5" i="14" s="1"/>
  <c r="P18" i="14"/>
  <c r="P5" i="14" s="1"/>
  <c r="H18" i="14"/>
  <c r="H5" i="14" s="1"/>
  <c r="J18" i="14"/>
  <c r="J5" i="14" s="1"/>
  <c r="O18" i="14"/>
  <c r="O5" i="14" s="1"/>
  <c r="I57" i="29"/>
  <c r="J57" i="29"/>
  <c r="O57" i="29"/>
  <c r="N57" i="29"/>
  <c r="M57" i="29"/>
  <c r="P57" i="29"/>
  <c r="AG27" i="26"/>
  <c r="U37" i="26"/>
  <c r="J37" i="26"/>
  <c r="H57" i="29"/>
  <c r="H10" i="29"/>
  <c r="J20" i="29" s="1"/>
  <c r="I37" i="26"/>
  <c r="G57" i="29"/>
  <c r="G10" i="29"/>
  <c r="I19" i="29" s="1"/>
  <c r="E10" i="29"/>
  <c r="E57" i="29"/>
  <c r="H37" i="26"/>
  <c r="F57" i="29"/>
  <c r="F10" i="29"/>
  <c r="H18" i="29" s="1"/>
  <c r="N37" i="26"/>
  <c r="L57" i="29"/>
  <c r="L10" i="29"/>
  <c r="N24" i="29" s="1"/>
  <c r="M37" i="26"/>
  <c r="K57" i="29"/>
  <c r="K10" i="29"/>
  <c r="M23" i="29" s="1"/>
  <c r="S39" i="26"/>
  <c r="Z57" i="29"/>
  <c r="Z10" i="29"/>
  <c r="AB26" i="29" s="1"/>
  <c r="AA57" i="29"/>
  <c r="AA10" i="29"/>
  <c r="Y57" i="29"/>
  <c r="Y10" i="29"/>
  <c r="AA26" i="29" s="1"/>
  <c r="X57" i="29"/>
  <c r="X10" i="29"/>
  <c r="Z26" i="29" s="1"/>
  <c r="W57" i="29"/>
  <c r="W10" i="29"/>
  <c r="Y26" i="29" s="1"/>
  <c r="V57" i="29"/>
  <c r="V10" i="29"/>
  <c r="X26" i="29" s="1"/>
  <c r="U57" i="29"/>
  <c r="U10" i="29"/>
  <c r="W26" i="29" s="1"/>
  <c r="T57" i="29"/>
  <c r="T10" i="29"/>
  <c r="V26" i="29" s="1"/>
  <c r="S57" i="29"/>
  <c r="S10" i="29"/>
  <c r="U26" i="29" s="1"/>
  <c r="R57" i="29"/>
  <c r="R10" i="29"/>
  <c r="T26" i="29" s="1"/>
  <c r="Q57" i="29"/>
  <c r="Q10" i="29"/>
  <c r="S26" i="29" s="1"/>
  <c r="R37" i="26"/>
  <c r="P10" i="29"/>
  <c r="R26" i="29" s="1"/>
  <c r="Q37" i="26"/>
  <c r="O10" i="29"/>
  <c r="Q26" i="29" s="1"/>
  <c r="P37" i="26"/>
  <c r="N10" i="29"/>
  <c r="P26" i="29" s="1"/>
  <c r="O37" i="26"/>
  <c r="M10" i="29"/>
  <c r="O25" i="29" s="1"/>
  <c r="L37" i="26"/>
  <c r="J10" i="29"/>
  <c r="L22" i="29" s="1"/>
  <c r="K37" i="26"/>
  <c r="I10" i="29"/>
  <c r="K21" i="29" s="1"/>
  <c r="AA13" i="25"/>
  <c r="N13" i="25"/>
  <c r="W13" i="25"/>
  <c r="Y13" i="25"/>
  <c r="J13" i="25"/>
  <c r="S13" i="25"/>
  <c r="E17" i="25"/>
  <c r="G87" i="26" s="1"/>
  <c r="G13" i="25"/>
  <c r="X13" i="25"/>
  <c r="AB13" i="25"/>
  <c r="O13" i="25"/>
  <c r="AC13" i="25"/>
  <c r="V13" i="25"/>
  <c r="F13" i="25"/>
  <c r="AD13" i="25"/>
  <c r="I13" i="25"/>
  <c r="U13" i="25"/>
  <c r="T13" i="25"/>
  <c r="P13" i="25"/>
  <c r="K13" i="25"/>
  <c r="L13" i="25"/>
  <c r="Z13" i="25"/>
  <c r="H13" i="25"/>
  <c r="M13" i="25"/>
  <c r="E13" i="25"/>
  <c r="E15" i="25"/>
  <c r="S10" i="26"/>
  <c r="S27" i="26" s="1"/>
  <c r="G37" i="26"/>
  <c r="X14" i="24"/>
  <c r="U18" i="24"/>
  <c r="W56" i="26" s="1"/>
  <c r="AC18" i="24"/>
  <c r="AE56" i="26" s="1"/>
  <c r="AE55" i="26" s="1"/>
  <c r="W18" i="24"/>
  <c r="Y56" i="26" s="1"/>
  <c r="Y55" i="26" s="1"/>
  <c r="V14" i="24"/>
  <c r="AB18" i="24"/>
  <c r="AD56" i="26" s="1"/>
  <c r="AD55" i="26" s="1"/>
  <c r="Y14" i="24"/>
  <c r="AD18" i="24"/>
  <c r="AF56" i="26" s="1"/>
  <c r="AF55" i="26" s="1"/>
  <c r="Z14" i="24"/>
  <c r="S18" i="24"/>
  <c r="U56" i="26" s="1"/>
  <c r="AA14" i="24"/>
  <c r="S14" i="24"/>
  <c r="AD14" i="24"/>
  <c r="T18" i="24"/>
  <c r="V56" i="26" s="1"/>
  <c r="V55" i="26" s="1"/>
  <c r="T14" i="24"/>
  <c r="AB14" i="24"/>
  <c r="Y18" i="24"/>
  <c r="AA56" i="26" s="1"/>
  <c r="AA55" i="26" s="1"/>
  <c r="U14" i="24"/>
  <c r="Z18" i="24"/>
  <c r="AB56" i="26" s="1"/>
  <c r="AB55" i="26" s="1"/>
  <c r="AA18" i="24"/>
  <c r="AC56" i="26" s="1"/>
  <c r="AC55" i="26" s="1"/>
  <c r="W14" i="24"/>
  <c r="J18" i="24"/>
  <c r="L56" i="26" s="1"/>
  <c r="L55" i="26" s="1"/>
  <c r="F14" i="24"/>
  <c r="N14" i="24"/>
  <c r="L18" i="24"/>
  <c r="N56" i="26" s="1"/>
  <c r="N55" i="26" s="1"/>
  <c r="M18" i="24"/>
  <c r="O56" i="26" s="1"/>
  <c r="O55" i="26" s="1"/>
  <c r="E14" i="24"/>
  <c r="H18" i="24"/>
  <c r="J56" i="26" s="1"/>
  <c r="J55" i="26" s="1"/>
  <c r="M14" i="24"/>
  <c r="K18" i="24"/>
  <c r="M56" i="26" s="1"/>
  <c r="M55" i="26" s="1"/>
  <c r="O14" i="24"/>
  <c r="H14" i="24"/>
  <c r="F18" i="24"/>
  <c r="H56" i="26" s="1"/>
  <c r="H55" i="26" s="1"/>
  <c r="N18" i="24"/>
  <c r="P56" i="26" s="1"/>
  <c r="P55" i="26" s="1"/>
  <c r="J14" i="24"/>
  <c r="G18" i="24"/>
  <c r="I56" i="26" s="1"/>
  <c r="I55" i="26" s="1"/>
  <c r="O18" i="24"/>
  <c r="Q56" i="26" s="1"/>
  <c r="Q55" i="26" s="1"/>
  <c r="K14" i="24"/>
  <c r="L14" i="24"/>
  <c r="I18" i="24"/>
  <c r="K56" i="26" s="1"/>
  <c r="K55" i="26" s="1"/>
  <c r="AG37" i="26" l="1"/>
  <c r="M20" i="14"/>
  <c r="M7" i="14" s="1"/>
  <c r="C12" i="14" s="1"/>
  <c r="Q20" i="14"/>
  <c r="Q7" i="14" s="1"/>
  <c r="C16" i="14" s="1"/>
  <c r="J20" i="14"/>
  <c r="J7" i="14" s="1"/>
  <c r="C9" i="14" s="1"/>
  <c r="S6" i="14"/>
  <c r="G59" i="14"/>
  <c r="G47" i="14" s="1"/>
  <c r="S22" i="14"/>
  <c r="R20" i="14"/>
  <c r="R7" i="14" s="1"/>
  <c r="C17" i="14" s="1"/>
  <c r="K20" i="14"/>
  <c r="K7" i="14" s="1"/>
  <c r="C10" i="14" s="1"/>
  <c r="N20" i="14"/>
  <c r="N7" i="14" s="1"/>
  <c r="C13" i="14" s="1"/>
  <c r="S8" i="14"/>
  <c r="O20" i="14"/>
  <c r="O7" i="14" s="1"/>
  <c r="C14" i="14" s="1"/>
  <c r="G20" i="14"/>
  <c r="G7" i="14" s="1"/>
  <c r="C6" i="14" s="1"/>
  <c r="G55" i="14"/>
  <c r="S18" i="14"/>
  <c r="S5" i="14" s="1"/>
  <c r="I20" i="14"/>
  <c r="I7" i="14" s="1"/>
  <c r="C8" i="14" s="1"/>
  <c r="H20" i="14"/>
  <c r="H7" i="14" s="1"/>
  <c r="C7" i="14" s="1"/>
  <c r="L20" i="14"/>
  <c r="L7" i="14" s="1"/>
  <c r="C11" i="14" s="1"/>
  <c r="H55" i="14"/>
  <c r="P20" i="14"/>
  <c r="P7" i="14" s="1"/>
  <c r="C15" i="14" s="1"/>
  <c r="E17" i="29"/>
  <c r="E30" i="29" s="1"/>
  <c r="G17" i="29"/>
  <c r="S28" i="29"/>
  <c r="T27" i="29"/>
  <c r="P27" i="29"/>
  <c r="S27" i="29"/>
  <c r="R28" i="29"/>
  <c r="V28" i="29"/>
  <c r="W27" i="29"/>
  <c r="AB27" i="29"/>
  <c r="AA28" i="29"/>
  <c r="X27" i="29"/>
  <c r="W28" i="29"/>
  <c r="F17" i="29"/>
  <c r="U27" i="29"/>
  <c r="T28" i="29"/>
  <c r="Y27" i="29"/>
  <c r="X28" i="29"/>
  <c r="Q28" i="29"/>
  <c r="R27" i="29"/>
  <c r="U28" i="29"/>
  <c r="V27" i="29"/>
  <c r="Z27" i="29"/>
  <c r="Y28" i="29"/>
  <c r="Z28" i="29"/>
  <c r="AA27" i="29"/>
  <c r="Q27" i="29"/>
  <c r="P28" i="29"/>
  <c r="W55" i="26"/>
  <c r="B11" i="14"/>
  <c r="G5" i="20"/>
  <c r="B14" i="14"/>
  <c r="J5" i="20"/>
  <c r="B13" i="14"/>
  <c r="I5" i="20"/>
  <c r="E5" i="20"/>
  <c r="B9" i="14"/>
  <c r="B15" i="14"/>
  <c r="K5" i="20"/>
  <c r="D5" i="20"/>
  <c r="B8" i="14"/>
  <c r="B10" i="14"/>
  <c r="F5" i="20"/>
  <c r="B16" i="14"/>
  <c r="L5" i="20"/>
  <c r="B12" i="14"/>
  <c r="H5" i="20"/>
  <c r="M5" i="20"/>
  <c r="B17" i="14"/>
  <c r="B7" i="14"/>
  <c r="C5" i="20"/>
  <c r="B6" i="14"/>
  <c r="B5" i="20"/>
  <c r="U55" i="26"/>
  <c r="K23" i="29"/>
  <c r="L23" i="29"/>
  <c r="F18" i="29"/>
  <c r="G18" i="29"/>
  <c r="L24" i="29"/>
  <c r="M24" i="29"/>
  <c r="H20" i="29"/>
  <c r="I20" i="29"/>
  <c r="H19" i="29"/>
  <c r="G19" i="29"/>
  <c r="AB57" i="29"/>
  <c r="AB10" i="29"/>
  <c r="N25" i="29"/>
  <c r="M25" i="29"/>
  <c r="S37" i="26"/>
  <c r="O26" i="29"/>
  <c r="N26" i="29"/>
  <c r="O27" i="29"/>
  <c r="K22" i="29"/>
  <c r="J22" i="29"/>
  <c r="I21" i="29"/>
  <c r="J21" i="29"/>
  <c r="AE13" i="25"/>
  <c r="Q13" i="25"/>
  <c r="G15" i="24"/>
  <c r="G14" i="24"/>
  <c r="P15" i="24"/>
  <c r="P14" i="24"/>
  <c r="V19" i="24"/>
  <c r="X59" i="26" s="1"/>
  <c r="X58" i="26" s="1"/>
  <c r="V18" i="24"/>
  <c r="X56" i="26" s="1"/>
  <c r="X55" i="26" s="1"/>
  <c r="X19" i="24"/>
  <c r="Z59" i="26" s="1"/>
  <c r="Z58" i="26" s="1"/>
  <c r="X18" i="24"/>
  <c r="Z56" i="26" s="1"/>
  <c r="Z55" i="26" s="1"/>
  <c r="AC15" i="24"/>
  <c r="AC14" i="24"/>
  <c r="E19" i="24"/>
  <c r="G59" i="26" s="1"/>
  <c r="G58" i="26" s="1"/>
  <c r="E18" i="24"/>
  <c r="I15" i="24"/>
  <c r="I14" i="24"/>
  <c r="W17" i="24"/>
  <c r="P19" i="24"/>
  <c r="R59" i="26" s="1"/>
  <c r="R58" i="26" s="1"/>
  <c r="P18" i="24"/>
  <c r="R56" i="26" s="1"/>
  <c r="R55" i="26" s="1"/>
  <c r="H15" i="24"/>
  <c r="H56" i="29" s="1"/>
  <c r="H58" i="29" s="1"/>
  <c r="E15" i="24"/>
  <c r="E56" i="29" s="1"/>
  <c r="E58" i="29" s="1"/>
  <c r="Y19" i="24"/>
  <c r="AA59" i="26" s="1"/>
  <c r="AA58" i="26" s="1"/>
  <c r="AA54" i="26" s="1"/>
  <c r="AA75" i="26" s="1"/>
  <c r="W19" i="24"/>
  <c r="Y59" i="26" s="1"/>
  <c r="Y58" i="26" s="1"/>
  <c r="Y54" i="26" s="1"/>
  <c r="Y75" i="26" s="1"/>
  <c r="K15" i="24"/>
  <c r="K56" i="29" s="1"/>
  <c r="K58" i="29" s="1"/>
  <c r="O15" i="24"/>
  <c r="O56" i="29" s="1"/>
  <c r="O58" i="29" s="1"/>
  <c r="M19" i="24"/>
  <c r="O59" i="26" s="1"/>
  <c r="O58" i="26" s="1"/>
  <c r="O24" i="47" s="1"/>
  <c r="AA19" i="24"/>
  <c r="AC59" i="26" s="1"/>
  <c r="AC58" i="26" s="1"/>
  <c r="AC54" i="26" s="1"/>
  <c r="AC75" i="26" s="1"/>
  <c r="AB15" i="24"/>
  <c r="Z33" i="29" s="1"/>
  <c r="Z51" i="29" s="1"/>
  <c r="K19" i="24"/>
  <c r="M59" i="26" s="1"/>
  <c r="M58" i="26" s="1"/>
  <c r="M24" i="47" s="1"/>
  <c r="J15" i="24"/>
  <c r="K33" i="29" s="1"/>
  <c r="K46" i="29" s="1"/>
  <c r="M15" i="24"/>
  <c r="N33" i="29" s="1"/>
  <c r="N49" i="29" s="1"/>
  <c r="N15" i="24"/>
  <c r="N56" i="29" s="1"/>
  <c r="N58" i="29" s="1"/>
  <c r="AD15" i="24"/>
  <c r="AB33" i="29" s="1"/>
  <c r="Z15" i="24"/>
  <c r="X56" i="29" s="1"/>
  <c r="X58" i="29" s="1"/>
  <c r="Y15" i="24"/>
  <c r="W56" i="29" s="1"/>
  <c r="W58" i="29" s="1"/>
  <c r="AC19" i="24"/>
  <c r="AE59" i="26" s="1"/>
  <c r="AE58" i="26" s="1"/>
  <c r="AE54" i="26" s="1"/>
  <c r="AE75" i="26" s="1"/>
  <c r="I17" i="24"/>
  <c r="I19" i="24"/>
  <c r="K59" i="26" s="1"/>
  <c r="O19" i="24"/>
  <c r="Q59" i="26" s="1"/>
  <c r="Q58" i="26" s="1"/>
  <c r="Q24" i="47" s="1"/>
  <c r="AD19" i="24"/>
  <c r="AF59" i="26" s="1"/>
  <c r="AF58" i="26" s="1"/>
  <c r="AF54" i="26" s="1"/>
  <c r="AF75" i="26" s="1"/>
  <c r="G19" i="24"/>
  <c r="T19" i="24"/>
  <c r="V59" i="26" s="1"/>
  <c r="N19" i="24"/>
  <c r="P59" i="26" s="1"/>
  <c r="P58" i="26" s="1"/>
  <c r="P24" i="47" s="1"/>
  <c r="F15" i="24"/>
  <c r="G33" i="29" s="1"/>
  <c r="G42" i="29" s="1"/>
  <c r="Z19" i="24"/>
  <c r="AB59" i="26" s="1"/>
  <c r="AB58" i="26" s="1"/>
  <c r="AB54" i="26" s="1"/>
  <c r="AB75" i="26" s="1"/>
  <c r="S15" i="24"/>
  <c r="Q56" i="29" s="1"/>
  <c r="Q58" i="29" s="1"/>
  <c r="AB19" i="24"/>
  <c r="AD59" i="26" s="1"/>
  <c r="AD58" i="26" s="1"/>
  <c r="AD54" i="26" s="1"/>
  <c r="AD75" i="26" s="1"/>
  <c r="V15" i="24"/>
  <c r="T33" i="29" s="1"/>
  <c r="T51" i="29" s="1"/>
  <c r="U19" i="24"/>
  <c r="W59" i="26" s="1"/>
  <c r="H17" i="24"/>
  <c r="H19" i="24"/>
  <c r="J59" i="26" s="1"/>
  <c r="J58" i="26" s="1"/>
  <c r="J24" i="47" s="1"/>
  <c r="T15" i="24"/>
  <c r="R33" i="29" s="1"/>
  <c r="R51" i="29" s="1"/>
  <c r="L19" i="24"/>
  <c r="N59" i="26" s="1"/>
  <c r="N58" i="26" s="1"/>
  <c r="N24" i="47" s="1"/>
  <c r="S19" i="24"/>
  <c r="U59" i="26" s="1"/>
  <c r="U58" i="26" s="1"/>
  <c r="L15" i="24"/>
  <c r="M33" i="29" s="1"/>
  <c r="M48" i="29" s="1"/>
  <c r="F19" i="24"/>
  <c r="H59" i="26" s="1"/>
  <c r="H58" i="26" s="1"/>
  <c r="H24" i="47" s="1"/>
  <c r="J19" i="24"/>
  <c r="L59" i="26" s="1"/>
  <c r="L58" i="26" s="1"/>
  <c r="L24" i="47" s="1"/>
  <c r="AA15" i="24"/>
  <c r="Y33" i="29" s="1"/>
  <c r="Y51" i="29" s="1"/>
  <c r="X15" i="24"/>
  <c r="V33" i="29" s="1"/>
  <c r="V51" i="29" s="1"/>
  <c r="W13" i="24"/>
  <c r="W15" i="24"/>
  <c r="U33" i="29" s="1"/>
  <c r="U51" i="29" s="1"/>
  <c r="U13" i="24"/>
  <c r="U15" i="24"/>
  <c r="S33" i="29" s="1"/>
  <c r="S51" i="29" s="1"/>
  <c r="X17" i="24"/>
  <c r="I13" i="24"/>
  <c r="P17" i="24"/>
  <c r="Y17" i="24"/>
  <c r="O13" i="24"/>
  <c r="H13" i="24"/>
  <c r="K13" i="24"/>
  <c r="M17" i="24"/>
  <c r="AA17" i="24"/>
  <c r="AB13" i="24"/>
  <c r="E17" i="24"/>
  <c r="O17" i="24"/>
  <c r="AD17" i="24"/>
  <c r="K17" i="24"/>
  <c r="L17" i="24"/>
  <c r="T17" i="24"/>
  <c r="S17" i="24"/>
  <c r="V17" i="24"/>
  <c r="T13" i="24"/>
  <c r="J13" i="24"/>
  <c r="M13" i="24"/>
  <c r="N13" i="24"/>
  <c r="AD13" i="24"/>
  <c r="Y13" i="24"/>
  <c r="AC17" i="24"/>
  <c r="N17" i="24"/>
  <c r="F13" i="24"/>
  <c r="Z17" i="24"/>
  <c r="S13" i="24"/>
  <c r="AB17" i="24"/>
  <c r="V13" i="24"/>
  <c r="U17" i="24"/>
  <c r="E13" i="24"/>
  <c r="G13" i="24"/>
  <c r="P13" i="24"/>
  <c r="G17" i="24"/>
  <c r="Z13" i="24"/>
  <c r="L13" i="24"/>
  <c r="F17" i="24"/>
  <c r="J17" i="24"/>
  <c r="AC13" i="24"/>
  <c r="AA13" i="24"/>
  <c r="X13" i="24"/>
  <c r="F17" i="25"/>
  <c r="H87" i="26" s="1"/>
  <c r="J24" i="49" l="1"/>
  <c r="N24" i="49"/>
  <c r="Q24" i="49"/>
  <c r="R24" i="49"/>
  <c r="P24" i="49"/>
  <c r="K24" i="49"/>
  <c r="R24" i="47"/>
  <c r="O24" i="49"/>
  <c r="L24" i="49"/>
  <c r="G24" i="49"/>
  <c r="M24" i="49"/>
  <c r="S9" i="14"/>
  <c r="H57" i="14"/>
  <c r="H45" i="14" s="1"/>
  <c r="H43" i="14"/>
  <c r="G57" i="14"/>
  <c r="G45" i="14" s="1"/>
  <c r="G43" i="14"/>
  <c r="AB28" i="29"/>
  <c r="AE27" i="29"/>
  <c r="AE30" i="29" s="1"/>
  <c r="AB51" i="29"/>
  <c r="AE50" i="29"/>
  <c r="P74" i="29"/>
  <c r="Q73" i="29"/>
  <c r="P49" i="29"/>
  <c r="O49" i="29"/>
  <c r="AA49" i="29"/>
  <c r="Z50" i="29"/>
  <c r="AA73" i="29"/>
  <c r="Z74" i="29"/>
  <c r="R73" i="29"/>
  <c r="Q74" i="29"/>
  <c r="T50" i="29"/>
  <c r="U49" i="29"/>
  <c r="L46" i="29"/>
  <c r="M46" i="29"/>
  <c r="F30" i="29"/>
  <c r="H65" i="29"/>
  <c r="G65" i="29"/>
  <c r="G78" i="29" s="1"/>
  <c r="H42" i="29"/>
  <c r="I42" i="29"/>
  <c r="AA50" i="29"/>
  <c r="AB49" i="29"/>
  <c r="J68" i="29"/>
  <c r="K68" i="29"/>
  <c r="V49" i="29"/>
  <c r="U50" i="29"/>
  <c r="N48" i="29"/>
  <c r="O48" i="29"/>
  <c r="T73" i="29"/>
  <c r="S74" i="29"/>
  <c r="V50" i="29"/>
  <c r="W49" i="29"/>
  <c r="T49" i="29"/>
  <c r="S50" i="29"/>
  <c r="W50" i="29"/>
  <c r="X49" i="29"/>
  <c r="Z73" i="29"/>
  <c r="Y74" i="29"/>
  <c r="M71" i="29"/>
  <c r="N71" i="29"/>
  <c r="W58" i="26"/>
  <c r="I24" i="49" s="1"/>
  <c r="X54" i="26"/>
  <c r="X75" i="26" s="1"/>
  <c r="Q33" i="29"/>
  <c r="Q51" i="29" s="1"/>
  <c r="Z56" i="29"/>
  <c r="Z58" i="29" s="1"/>
  <c r="I33" i="29"/>
  <c r="I44" i="29" s="1"/>
  <c r="AB56" i="29"/>
  <c r="AB58" i="29" s="1"/>
  <c r="R56" i="29"/>
  <c r="R58" i="29" s="1"/>
  <c r="P56" i="29"/>
  <c r="P58" i="29" s="1"/>
  <c r="O54" i="26"/>
  <c r="O75" i="26" s="1"/>
  <c r="L54" i="26"/>
  <c r="L75" i="26" s="1"/>
  <c r="H54" i="26"/>
  <c r="H75" i="26" s="1"/>
  <c r="P33" i="29"/>
  <c r="P51" i="29" s="1"/>
  <c r="M56" i="29"/>
  <c r="M58" i="29" s="1"/>
  <c r="F56" i="29"/>
  <c r="F58" i="29" s="1"/>
  <c r="J54" i="26"/>
  <c r="J75" i="26" s="1"/>
  <c r="U56" i="29"/>
  <c r="U58" i="29" s="1"/>
  <c r="P54" i="26"/>
  <c r="P75" i="26" s="1"/>
  <c r="Q54" i="26"/>
  <c r="Q75" i="26" s="1"/>
  <c r="N54" i="26"/>
  <c r="N75" i="26" s="1"/>
  <c r="M54" i="26"/>
  <c r="M75" i="26" s="1"/>
  <c r="F33" i="29"/>
  <c r="F41" i="29" s="1"/>
  <c r="E33" i="29"/>
  <c r="E40" i="29" s="1"/>
  <c r="L56" i="29"/>
  <c r="L58" i="29" s="1"/>
  <c r="N5" i="20"/>
  <c r="S20" i="14"/>
  <c r="V56" i="29"/>
  <c r="V58" i="29" s="1"/>
  <c r="AG59" i="26"/>
  <c r="V58" i="26"/>
  <c r="H24" i="49" s="1"/>
  <c r="L33" i="29"/>
  <c r="L47" i="29" s="1"/>
  <c r="S56" i="29"/>
  <c r="S58" i="29" s="1"/>
  <c r="T56" i="29"/>
  <c r="T58" i="29" s="1"/>
  <c r="Z54" i="26"/>
  <c r="Z75" i="26" s="1"/>
  <c r="AE14" i="24"/>
  <c r="AA33" i="29"/>
  <c r="AA56" i="29"/>
  <c r="AA58" i="29" s="1"/>
  <c r="O33" i="29"/>
  <c r="O50" i="29" s="1"/>
  <c r="AG55" i="26"/>
  <c r="U54" i="26"/>
  <c r="U75" i="26" s="1"/>
  <c r="X33" i="29"/>
  <c r="X51" i="29" s="1"/>
  <c r="J56" i="29"/>
  <c r="J58" i="29" s="1"/>
  <c r="W33" i="29"/>
  <c r="W51" i="29" s="1"/>
  <c r="Y56" i="29"/>
  <c r="Y58" i="29" s="1"/>
  <c r="H33" i="29"/>
  <c r="H43" i="29" s="1"/>
  <c r="G56" i="29"/>
  <c r="G58" i="29" s="1"/>
  <c r="J33" i="29"/>
  <c r="J45" i="29" s="1"/>
  <c r="I56" i="29"/>
  <c r="I58" i="29" s="1"/>
  <c r="AG56" i="26"/>
  <c r="K30" i="29"/>
  <c r="M30" i="29"/>
  <c r="H30" i="29"/>
  <c r="I30" i="29"/>
  <c r="G30" i="29"/>
  <c r="L30" i="29"/>
  <c r="Q30" i="29"/>
  <c r="O30" i="29"/>
  <c r="N30" i="29"/>
  <c r="P30" i="29"/>
  <c r="J30" i="29"/>
  <c r="Q14" i="24"/>
  <c r="R54" i="26"/>
  <c r="R75" i="26" s="1"/>
  <c r="G56" i="26"/>
  <c r="Q18" i="24"/>
  <c r="AE18" i="24"/>
  <c r="Q19" i="24"/>
  <c r="I59" i="26"/>
  <c r="I58" i="26" s="1"/>
  <c r="I24" i="47" s="1"/>
  <c r="AE15" i="24"/>
  <c r="K58" i="26"/>
  <c r="K24" i="47" s="1"/>
  <c r="Q15" i="24"/>
  <c r="AE19" i="24"/>
  <c r="Q17" i="24"/>
  <c r="Q13" i="24"/>
  <c r="AE13" i="24"/>
  <c r="AE17" i="24"/>
  <c r="F15" i="25"/>
  <c r="C12" i="20" l="1"/>
  <c r="B12" i="20"/>
  <c r="S7" i="14"/>
  <c r="AE33" i="29"/>
  <c r="AE51" i="29" s="1"/>
  <c r="AG50" i="29" s="1"/>
  <c r="AE56" i="29"/>
  <c r="AE58" i="29" s="1"/>
  <c r="AE76" i="29" s="1"/>
  <c r="AG75" i="29" s="1"/>
  <c r="AB74" i="29"/>
  <c r="AE73" i="29"/>
  <c r="AE74" i="29"/>
  <c r="AB50" i="29"/>
  <c r="AA51" i="29"/>
  <c r="H66" i="29"/>
  <c r="H78" i="29" s="1"/>
  <c r="I66" i="29"/>
  <c r="Z49" i="29"/>
  <c r="Y50" i="29"/>
  <c r="H41" i="29"/>
  <c r="G41" i="29"/>
  <c r="N47" i="29"/>
  <c r="M47" i="29"/>
  <c r="S49" i="29"/>
  <c r="R50" i="29"/>
  <c r="J67" i="29"/>
  <c r="J78" i="29" s="1"/>
  <c r="I67" i="29"/>
  <c r="Q49" i="29"/>
  <c r="P50" i="29"/>
  <c r="S73" i="29"/>
  <c r="R74" i="29"/>
  <c r="AA74" i="29"/>
  <c r="AB73" i="29"/>
  <c r="O73" i="29"/>
  <c r="P73" i="29"/>
  <c r="P78" i="29" s="1"/>
  <c r="X50" i="29"/>
  <c r="Y49" i="29"/>
  <c r="F40" i="29"/>
  <c r="G40" i="29"/>
  <c r="R49" i="29"/>
  <c r="Q50" i="29"/>
  <c r="U73" i="29"/>
  <c r="T74" i="29"/>
  <c r="L70" i="29"/>
  <c r="M70" i="29"/>
  <c r="M78" i="29" s="1"/>
  <c r="X74" i="29"/>
  <c r="Y73" i="29"/>
  <c r="W73" i="29"/>
  <c r="V74" i="29"/>
  <c r="K44" i="29"/>
  <c r="J44" i="29"/>
  <c r="L69" i="29"/>
  <c r="K69" i="29"/>
  <c r="K78" i="29" s="1"/>
  <c r="V73" i="29"/>
  <c r="U74" i="29"/>
  <c r="X73" i="29"/>
  <c r="W74" i="29"/>
  <c r="J43" i="29"/>
  <c r="I43" i="29"/>
  <c r="O72" i="29"/>
  <c r="N72" i="29"/>
  <c r="N78" i="29" s="1"/>
  <c r="K45" i="29"/>
  <c r="L45" i="29"/>
  <c r="W54" i="26"/>
  <c r="W75" i="26" s="1"/>
  <c r="I54" i="26"/>
  <c r="I75" i="26" s="1"/>
  <c r="K54" i="26"/>
  <c r="K75" i="26" s="1"/>
  <c r="AG58" i="26"/>
  <c r="V54" i="26"/>
  <c r="V75" i="26" s="1"/>
  <c r="Q78" i="29"/>
  <c r="R30" i="29"/>
  <c r="G55" i="26"/>
  <c r="G24" i="47" s="1"/>
  <c r="S56" i="26"/>
  <c r="S58" i="26"/>
  <c r="S59" i="26"/>
  <c r="AG75" i="26" l="1"/>
  <c r="I60" i="14"/>
  <c r="I48" i="14" s="1"/>
  <c r="AE78" i="29"/>
  <c r="AG56" i="29"/>
  <c r="AG58" i="29" s="1"/>
  <c r="AG76" i="29" s="1"/>
  <c r="AI75" i="29" s="1"/>
  <c r="AG33" i="29"/>
  <c r="AG51" i="29" s="1"/>
  <c r="AI50" i="29" s="1"/>
  <c r="W78" i="29"/>
  <c r="AE53" i="29"/>
  <c r="Z78" i="29"/>
  <c r="X78" i="29"/>
  <c r="T78" i="29"/>
  <c r="U78" i="29"/>
  <c r="Y78" i="29"/>
  <c r="V78" i="29"/>
  <c r="R78" i="29"/>
  <c r="AB78" i="29"/>
  <c r="AA78" i="29"/>
  <c r="I78" i="29"/>
  <c r="S78" i="29"/>
  <c r="O78" i="29"/>
  <c r="AG54" i="26"/>
  <c r="P38" i="17"/>
  <c r="L78" i="29"/>
  <c r="S55" i="26"/>
  <c r="G54" i="26"/>
  <c r="G75" i="26" s="1"/>
  <c r="S75" i="26" s="1"/>
  <c r="G17" i="25"/>
  <c r="I87" i="26" s="1"/>
  <c r="H60" i="14" l="1"/>
  <c r="H48" i="14" s="1"/>
  <c r="N38" i="17"/>
  <c r="I38" i="17"/>
  <c r="F38" i="17"/>
  <c r="O38" i="17"/>
  <c r="D38" i="17"/>
  <c r="E38" i="17"/>
  <c r="K38" i="17"/>
  <c r="J38" i="17"/>
  <c r="H38" i="17"/>
  <c r="M38" i="17"/>
  <c r="L38" i="17"/>
  <c r="G38" i="17"/>
  <c r="J60" i="14"/>
  <c r="J48" i="14" s="1"/>
  <c r="R23" i="14"/>
  <c r="R10" i="14" s="1"/>
  <c r="AG53" i="29"/>
  <c r="AI56" i="29"/>
  <c r="AI58" i="29" s="1"/>
  <c r="AI76" i="29" s="1"/>
  <c r="AI78" i="29" s="1"/>
  <c r="AI33" i="29"/>
  <c r="AI51" i="29" s="1"/>
  <c r="AI53" i="29" s="1"/>
  <c r="AG78" i="29"/>
  <c r="T30" i="29"/>
  <c r="S30" i="29"/>
  <c r="S54" i="26"/>
  <c r="G15" i="25"/>
  <c r="O23" i="14" l="1"/>
  <c r="O10" i="14" s="1"/>
  <c r="L23" i="14"/>
  <c r="L10" i="14" s="1"/>
  <c r="P23" i="14"/>
  <c r="P10" i="14" s="1"/>
  <c r="Q23" i="14"/>
  <c r="Q10" i="14" s="1"/>
  <c r="G23" i="14"/>
  <c r="G10" i="14" s="1"/>
  <c r="K60" i="14"/>
  <c r="K48" i="14" s="1"/>
  <c r="K23" i="14"/>
  <c r="K10" i="14" s="1"/>
  <c r="H23" i="14"/>
  <c r="H10" i="14" s="1"/>
  <c r="I23" i="14"/>
  <c r="I10" i="14" s="1"/>
  <c r="M23" i="14"/>
  <c r="M10" i="14" s="1"/>
  <c r="N23" i="14"/>
  <c r="N10" i="14" s="1"/>
  <c r="G60" i="14"/>
  <c r="G48" i="14" s="1"/>
  <c r="S23" i="14"/>
  <c r="J23" i="14"/>
  <c r="J10" i="14" s="1"/>
  <c r="P43" i="17" l="1"/>
  <c r="S10" i="14"/>
  <c r="H17" i="25"/>
  <c r="J87" i="26" s="1"/>
  <c r="H43" i="17" l="1"/>
  <c r="H39" i="17" s="1"/>
  <c r="M43" i="17"/>
  <c r="M39" i="17" s="1"/>
  <c r="D43" i="17"/>
  <c r="D39" i="17" s="1"/>
  <c r="F43" i="17"/>
  <c r="F39" i="17" s="1"/>
  <c r="J43" i="17"/>
  <c r="J39" i="17" s="1"/>
  <c r="K43" i="17"/>
  <c r="K39" i="17" s="1"/>
  <c r="N43" i="17"/>
  <c r="N39" i="17" s="1"/>
  <c r="I43" i="17"/>
  <c r="I39" i="17" s="1"/>
  <c r="P42" i="17"/>
  <c r="G43" i="17"/>
  <c r="G39" i="17" s="1"/>
  <c r="E43" i="17"/>
  <c r="E39" i="17" s="1"/>
  <c r="L43" i="17"/>
  <c r="L39" i="17" s="1"/>
  <c r="O43" i="17"/>
  <c r="O39" i="17" s="1"/>
  <c r="P39" i="17"/>
  <c r="U30" i="29"/>
  <c r="H15" i="25"/>
  <c r="E26" i="12" l="1"/>
  <c r="D63" i="17"/>
  <c r="F26" i="12"/>
  <c r="V30" i="29"/>
  <c r="E50" i="12" l="1"/>
  <c r="G26" i="12"/>
  <c r="W30" i="29"/>
  <c r="I17" i="25"/>
  <c r="K87" i="26" s="1"/>
  <c r="H26" i="12" l="1"/>
  <c r="Y30" i="29"/>
  <c r="X30" i="29"/>
  <c r="I15" i="25"/>
  <c r="I26" i="12" l="1"/>
  <c r="J26" i="12" l="1"/>
  <c r="Z30" i="29"/>
  <c r="J17" i="25"/>
  <c r="L87" i="26" s="1"/>
  <c r="K26" i="12" l="1"/>
  <c r="AB30" i="29"/>
  <c r="AA30" i="29"/>
  <c r="J15" i="25"/>
  <c r="L26" i="12" l="1"/>
  <c r="M26" i="12" l="1"/>
  <c r="K17" i="25"/>
  <c r="M87" i="26" s="1"/>
  <c r="N26" i="12" l="1"/>
  <c r="D55" i="17"/>
  <c r="D47" i="17" s="1"/>
  <c r="K15" i="25"/>
  <c r="E42" i="12" l="1"/>
  <c r="E34" i="12" s="1"/>
  <c r="O26" i="12"/>
  <c r="L17" i="25" l="1"/>
  <c r="N87" i="26" s="1"/>
  <c r="P26" i="12" l="1"/>
  <c r="L15" i="25"/>
  <c r="F50" i="12" l="1"/>
  <c r="Q26" i="12"/>
  <c r="M17" i="25"/>
  <c r="O87" i="26" s="1"/>
  <c r="M15" i="25" l="1"/>
  <c r="N17" i="25" l="1"/>
  <c r="P87" i="26" s="1"/>
  <c r="N15" i="25" l="1"/>
  <c r="D7" i="17" l="1"/>
  <c r="F55" i="17" l="1"/>
  <c r="F47" i="17" s="1"/>
  <c r="E55" i="17"/>
  <c r="E47" i="17" s="1"/>
  <c r="O17" i="25"/>
  <c r="Q87" i="26" s="1"/>
  <c r="G42" i="12" l="1"/>
  <c r="G34" i="12" s="1"/>
  <c r="D6" i="17"/>
  <c r="O15" i="25"/>
  <c r="P18" i="12" l="1"/>
  <c r="P10" i="12" s="1"/>
  <c r="Q18" i="12"/>
  <c r="Q10" i="12" s="1"/>
  <c r="F42" i="12"/>
  <c r="F34" i="12" s="1"/>
  <c r="G55" i="17"/>
  <c r="G47" i="17" s="1"/>
  <c r="E18" i="12"/>
  <c r="E10" i="12" s="1"/>
  <c r="F18" i="12"/>
  <c r="F10" i="12" s="1"/>
  <c r="G18" i="12"/>
  <c r="G10" i="12" s="1"/>
  <c r="I18" i="12"/>
  <c r="I10" i="12" s="1"/>
  <c r="H18" i="12"/>
  <c r="H10" i="12" s="1"/>
  <c r="J18" i="12"/>
  <c r="J10" i="12" s="1"/>
  <c r="K18" i="12"/>
  <c r="K10" i="12" s="1"/>
  <c r="L18" i="12"/>
  <c r="L10" i="12" s="1"/>
  <c r="M18" i="12"/>
  <c r="M10" i="12" s="1"/>
  <c r="N18" i="12"/>
  <c r="N10" i="12" s="1"/>
  <c r="O18" i="12"/>
  <c r="O10" i="12" s="1"/>
  <c r="I42" i="12" l="1"/>
  <c r="I34" i="12" s="1"/>
  <c r="H42" i="12"/>
  <c r="H34" i="12" s="1"/>
  <c r="P17" i="25"/>
  <c r="H55" i="17" l="1"/>
  <c r="H47" i="17" s="1"/>
  <c r="P30" i="17"/>
  <c r="L30" i="17" s="1"/>
  <c r="L22" i="17" s="1"/>
  <c r="Q17" i="25"/>
  <c r="R87" i="26"/>
  <c r="S87" i="26" s="1"/>
  <c r="P15" i="25"/>
  <c r="I30" i="17" l="1"/>
  <c r="I22" i="17" s="1"/>
  <c r="K30" i="17"/>
  <c r="K22" i="17" s="1"/>
  <c r="J30" i="17"/>
  <c r="J22" i="17" s="1"/>
  <c r="H30" i="17"/>
  <c r="H22" i="17" s="1"/>
  <c r="F30" i="17"/>
  <c r="F22" i="17" s="1"/>
  <c r="D30" i="17"/>
  <c r="D22" i="17" s="1"/>
  <c r="M30" i="17"/>
  <c r="M22" i="17" s="1"/>
  <c r="G30" i="17"/>
  <c r="G22" i="17" s="1"/>
  <c r="O30" i="17"/>
  <c r="O22" i="17" s="1"/>
  <c r="E30" i="17"/>
  <c r="E22" i="17" s="1"/>
  <c r="P22" i="17"/>
  <c r="N30" i="17"/>
  <c r="N22" i="17" s="1"/>
  <c r="Q15" i="25"/>
  <c r="S17" i="25" l="1"/>
  <c r="U87" i="26" s="1"/>
  <c r="S15" i="25" l="1"/>
  <c r="T17" i="25" l="1"/>
  <c r="V87" i="26" s="1"/>
  <c r="T15" i="25" l="1"/>
  <c r="U17" i="25" l="1"/>
  <c r="W87" i="26" l="1"/>
  <c r="U15" i="25"/>
  <c r="V17" i="25" l="1"/>
  <c r="X87" i="26" l="1"/>
  <c r="V15" i="25"/>
  <c r="W17" i="25" l="1"/>
  <c r="Y87" i="26" l="1"/>
  <c r="W15" i="25"/>
  <c r="X17" i="25" l="1"/>
  <c r="Z87" i="26" l="1"/>
  <c r="X15" i="25"/>
  <c r="Y17" i="25" l="1"/>
  <c r="AA87" i="26" l="1"/>
  <c r="Y15" i="25"/>
  <c r="Z17" i="25" l="1"/>
  <c r="AB87" i="26" l="1"/>
  <c r="Z15" i="25"/>
  <c r="AA17" i="25" l="1"/>
  <c r="AC87" i="26" l="1"/>
  <c r="AA15" i="25"/>
  <c r="AB17" i="25" l="1"/>
  <c r="AD87" i="26" s="1"/>
  <c r="AB15" i="25" l="1"/>
  <c r="AC17" i="25" l="1"/>
  <c r="AE87" i="26" s="1"/>
  <c r="AC15" i="25" l="1"/>
  <c r="AD17" i="25" l="1"/>
  <c r="AF87" i="26" s="1"/>
  <c r="AG87" i="26" s="1"/>
  <c r="AD15" i="25"/>
  <c r="AE15" i="25" s="1"/>
  <c r="AE17" i="25" l="1"/>
  <c r="E53" i="29"/>
  <c r="R53" i="29"/>
  <c r="S53" i="29"/>
  <c r="T53" i="29"/>
  <c r="U53" i="29"/>
  <c r="V53" i="29"/>
  <c r="W53" i="29"/>
  <c r="X53" i="29"/>
  <c r="Y53" i="29"/>
  <c r="Z53" i="29"/>
  <c r="AA53" i="29"/>
  <c r="AB53" i="29"/>
  <c r="L53" i="29" l="1"/>
  <c r="P53" i="29"/>
  <c r="Q53" i="29"/>
  <c r="I53" i="29"/>
  <c r="O53" i="29"/>
  <c r="K53" i="29"/>
  <c r="G53" i="29"/>
  <c r="N53" i="29"/>
  <c r="J53" i="29"/>
  <c r="F53" i="29"/>
  <c r="M53" i="29"/>
  <c r="H53" i="29"/>
  <c r="D13" i="17" l="1"/>
  <c r="D18" i="17" l="1"/>
  <c r="H73" i="14"/>
  <c r="S37" i="14" l="1"/>
  <c r="G73" i="14"/>
  <c r="G74" i="14" l="1"/>
  <c r="G75" i="14" s="1"/>
  <c r="E48" i="12" l="1"/>
  <c r="D66" i="17" l="1"/>
  <c r="E49" i="12" l="1"/>
  <c r="E52" i="12"/>
  <c r="D65" i="17"/>
  <c r="E53" i="12" l="1"/>
  <c r="D68" i="17" l="1"/>
  <c r="D64" i="17" l="1"/>
  <c r="D67" i="17"/>
  <c r="F24" i="12"/>
  <c r="L24" i="12"/>
  <c r="H74" i="14" l="1"/>
  <c r="H75" i="14" s="1"/>
  <c r="S38" i="14"/>
  <c r="S39" i="14" s="1"/>
  <c r="N24" i="12"/>
  <c r="O24" i="12"/>
  <c r="M24" i="12"/>
  <c r="K24" i="12"/>
  <c r="G24" i="12"/>
  <c r="E24" i="12"/>
  <c r="J24" i="12"/>
  <c r="P24" i="12"/>
  <c r="H24" i="12"/>
  <c r="I24" i="12"/>
  <c r="F48" i="12" l="1"/>
  <c r="Q24" i="12"/>
  <c r="F49" i="12" l="1"/>
  <c r="E65" i="17"/>
  <c r="E67" i="17" s="1"/>
  <c r="O40" i="17"/>
  <c r="O42" i="17" s="1"/>
  <c r="G40" i="17"/>
  <c r="G42" i="17" s="1"/>
  <c r="F40" i="17"/>
  <c r="F42" i="17" s="1"/>
  <c r="I40" i="17"/>
  <c r="I42" i="17" s="1"/>
  <c r="H40" i="17"/>
  <c r="H42" i="17" s="1"/>
  <c r="J40" i="17"/>
  <c r="J42" i="17" s="1"/>
  <c r="M40" i="17"/>
  <c r="M42" i="17" s="1"/>
  <c r="L40" i="17"/>
  <c r="L42" i="17" s="1"/>
  <c r="D40" i="17"/>
  <c r="D42" i="17" s="1"/>
  <c r="E40" i="17"/>
  <c r="E42" i="17" s="1"/>
  <c r="N40" i="17"/>
  <c r="N42" i="17" s="1"/>
  <c r="K40" i="17"/>
  <c r="K42" i="17" s="1"/>
  <c r="H49" i="12" l="1"/>
  <c r="I49" i="12"/>
  <c r="G49" i="12" l="1"/>
  <c r="E25" i="12"/>
  <c r="G25" i="12"/>
  <c r="F25" i="12"/>
  <c r="H25" i="12"/>
  <c r="J25" i="12"/>
  <c r="I25" i="12"/>
  <c r="K25" i="12"/>
  <c r="L25" i="12"/>
  <c r="M25" i="12"/>
  <c r="N25" i="12"/>
  <c r="O25" i="12"/>
  <c r="P25" i="12"/>
  <c r="Q25" i="12"/>
  <c r="E43" i="12" l="1"/>
  <c r="E35" i="12" s="1"/>
  <c r="G52" i="12"/>
  <c r="H52" i="12"/>
  <c r="I52" i="12"/>
  <c r="P28" i="12" l="1"/>
  <c r="M28" i="12"/>
  <c r="G28" i="12"/>
  <c r="N28" i="12"/>
  <c r="E28" i="12"/>
  <c r="L28" i="12"/>
  <c r="K28" i="12"/>
  <c r="H28" i="12"/>
  <c r="F28" i="12"/>
  <c r="O28" i="12"/>
  <c r="J28" i="12"/>
  <c r="I28" i="12"/>
  <c r="F52" i="12"/>
  <c r="Q28" i="12" l="1"/>
  <c r="H53" i="12" l="1"/>
  <c r="F53" i="12"/>
  <c r="I29" i="12" l="1"/>
  <c r="H29" i="12"/>
  <c r="O29" i="12"/>
  <c r="G29" i="12"/>
  <c r="M29" i="12"/>
  <c r="E29" i="12"/>
  <c r="N29" i="12"/>
  <c r="F29" i="12"/>
  <c r="K29" i="12"/>
  <c r="Q29" i="12"/>
  <c r="L29" i="12"/>
  <c r="J29" i="12"/>
  <c r="G53" i="12"/>
  <c r="P29" i="12"/>
  <c r="I53" i="12" l="1"/>
  <c r="G16" i="17"/>
  <c r="E16" i="12" l="1"/>
  <c r="E8" i="12" s="1"/>
  <c r="Q20" i="12"/>
  <c r="Q12" i="12" s="1"/>
  <c r="H19" i="12"/>
  <c r="H11" i="12" s="1"/>
  <c r="E41" i="12"/>
  <c r="E33" i="12" s="1"/>
  <c r="N17" i="12"/>
  <c r="N9" i="12" s="1"/>
  <c r="K19" i="12"/>
  <c r="K11" i="12" s="1"/>
  <c r="F43" i="12"/>
  <c r="F35" i="12" s="1"/>
  <c r="E40" i="12"/>
  <c r="E32" i="12" s="1"/>
  <c r="Q16" i="12"/>
  <c r="Q8" i="12" s="1"/>
  <c r="G20" i="12"/>
  <c r="G12" i="12" s="1"/>
  <c r="Q19" i="12"/>
  <c r="Q11" i="12" s="1"/>
  <c r="L17" i="12"/>
  <c r="L9" i="12" s="1"/>
  <c r="N20" i="12"/>
  <c r="N12" i="12" s="1"/>
  <c r="L20" i="12"/>
  <c r="L12" i="12" s="1"/>
  <c r="J20" i="12"/>
  <c r="J12" i="12" s="1"/>
  <c r="G40" i="12"/>
  <c r="G32" i="12" s="1"/>
  <c r="H20" i="12"/>
  <c r="H12" i="12" s="1"/>
  <c r="P16" i="12"/>
  <c r="P8" i="12" s="1"/>
  <c r="I17" i="12"/>
  <c r="I9" i="12" s="1"/>
  <c r="H17" i="12"/>
  <c r="H9" i="12" s="1"/>
  <c r="L16" i="12"/>
  <c r="L8" i="12" s="1"/>
  <c r="J17" i="12"/>
  <c r="J9" i="12" s="1"/>
  <c r="O19" i="12"/>
  <c r="O11" i="12" s="1"/>
  <c r="G16" i="12"/>
  <c r="G8" i="12" s="1"/>
  <c r="K17" i="12"/>
  <c r="K9" i="12" s="1"/>
  <c r="P19" i="12"/>
  <c r="P11" i="12" s="1"/>
  <c r="G44" i="12"/>
  <c r="G36" i="12" s="1"/>
  <c r="I40" i="12"/>
  <c r="I32" i="12" s="1"/>
  <c r="H45" i="12"/>
  <c r="H37" i="12" s="1"/>
  <c r="E14" i="20" s="1"/>
  <c r="H40" i="12"/>
  <c r="H32" i="12"/>
  <c r="O17" i="12"/>
  <c r="O9" i="12" s="1"/>
  <c r="G43" i="12"/>
  <c r="G35" i="12" s="1"/>
  <c r="H16" i="12"/>
  <c r="H8" i="12" s="1"/>
  <c r="F41" i="12"/>
  <c r="F33" i="12" s="1"/>
  <c r="M16" i="12"/>
  <c r="M8" i="12" s="1"/>
  <c r="I16" i="12"/>
  <c r="I8" i="12" s="1"/>
  <c r="G41" i="12"/>
  <c r="G33" i="12" s="1"/>
  <c r="J19" i="12"/>
  <c r="J11" i="12" s="1"/>
  <c r="M19" i="12"/>
  <c r="M11" i="12" s="1"/>
  <c r="I41" i="12"/>
  <c r="I33" i="12" s="1"/>
  <c r="P17" i="12"/>
  <c r="P9" i="12" s="1"/>
  <c r="K16" i="12"/>
  <c r="K8" i="12" s="1"/>
  <c r="F16" i="12"/>
  <c r="F8" i="12" s="1"/>
  <c r="M20" i="12"/>
  <c r="M12" i="12" s="1"/>
  <c r="E44" i="12"/>
  <c r="E36" i="12" s="1"/>
  <c r="I43" i="12"/>
  <c r="I35" i="12" s="1"/>
  <c r="G45" i="12"/>
  <c r="G37" i="12" s="1"/>
  <c r="D14" i="20" s="1"/>
  <c r="J16" i="12"/>
  <c r="J8" i="12" s="1"/>
  <c r="M17" i="12"/>
  <c r="M9" i="12" s="1"/>
  <c r="F40" i="12"/>
  <c r="F32" i="12" s="1"/>
  <c r="H41" i="12"/>
  <c r="H33" i="12" s="1"/>
  <c r="I19" i="12"/>
  <c r="I11" i="12" s="1"/>
  <c r="E17" i="12"/>
  <c r="E9" i="12" s="1"/>
  <c r="I44" i="12"/>
  <c r="I36" i="12" s="1"/>
  <c r="N19" i="12"/>
  <c r="N11" i="12" s="1"/>
  <c r="O20" i="12"/>
  <c r="O12" i="12" s="1"/>
  <c r="E19" i="12"/>
  <c r="E11" i="12" s="1"/>
  <c r="F17" i="12"/>
  <c r="F9" i="12" s="1"/>
  <c r="K20" i="12"/>
  <c r="K12" i="12" s="1"/>
  <c r="G17" i="12"/>
  <c r="G9" i="12" s="1"/>
  <c r="N16" i="12"/>
  <c r="N8" i="12" s="1"/>
  <c r="F20" i="12"/>
  <c r="F12" i="12" s="1"/>
  <c r="L19" i="12"/>
  <c r="L11" i="12" s="1"/>
  <c r="F44" i="12"/>
  <c r="F36" i="12"/>
  <c r="H44" i="12"/>
  <c r="H36" i="12" s="1"/>
  <c r="I45" i="12"/>
  <c r="I37" i="12"/>
  <c r="F14" i="20" s="1"/>
  <c r="E20" i="12"/>
  <c r="E12" i="12" s="1"/>
  <c r="P20" i="12"/>
  <c r="P12" i="12" s="1"/>
  <c r="O16" i="12"/>
  <c r="O8" i="12" s="1"/>
  <c r="F19" i="12"/>
  <c r="F11" i="12" s="1"/>
  <c r="Q17" i="12"/>
  <c r="Q9" i="12" s="1"/>
  <c r="F45" i="12"/>
  <c r="F37" i="12" s="1"/>
  <c r="C14" i="20" s="1"/>
  <c r="E45" i="12"/>
  <c r="E37" i="12"/>
  <c r="B14" i="20"/>
  <c r="H43" i="12"/>
  <c r="H35" i="12" s="1"/>
  <c r="G19" i="12"/>
  <c r="G11" i="12" s="1"/>
  <c r="I20" i="12"/>
  <c r="I12" i="12" s="1"/>
  <c r="E21" i="12" l="1"/>
  <c r="F21" i="12" s="1"/>
  <c r="Q21" i="12"/>
  <c r="Q13" i="12" s="1"/>
  <c r="E13" i="12" l="1"/>
  <c r="B6" i="12" s="1"/>
  <c r="N7" i="20"/>
  <c r="S15" i="14"/>
  <c r="B7" i="20"/>
  <c r="G21" i="12"/>
  <c r="F13" i="12"/>
  <c r="G15" i="14" l="1"/>
  <c r="B7" i="12"/>
  <c r="H15" i="14"/>
  <c r="C7" i="20"/>
  <c r="H21" i="12"/>
  <c r="G13" i="12"/>
  <c r="D7" i="20" l="1"/>
  <c r="I15" i="14"/>
  <c r="B8" i="12"/>
  <c r="H13" i="12"/>
  <c r="I21" i="12"/>
  <c r="I13" i="12" l="1"/>
  <c r="J21" i="12"/>
  <c r="B9" i="12"/>
  <c r="J15" i="14"/>
  <c r="E7" i="20"/>
  <c r="K21" i="12" l="1"/>
  <c r="J13" i="12"/>
  <c r="K15" i="14"/>
  <c r="F7" i="20"/>
  <c r="B10" i="12"/>
  <c r="B11" i="12" l="1"/>
  <c r="L15" i="14"/>
  <c r="G7" i="20"/>
  <c r="K13" i="12"/>
  <c r="L21" i="12"/>
  <c r="M21" i="12" l="1"/>
  <c r="L13" i="12"/>
  <c r="B12" i="12"/>
  <c r="M15" i="14"/>
  <c r="H7" i="20"/>
  <c r="I7" i="20" l="1"/>
  <c r="N15" i="14"/>
  <c r="B13" i="12"/>
  <c r="N21" i="12"/>
  <c r="M13" i="12"/>
  <c r="N13" i="12" l="1"/>
  <c r="O21" i="12"/>
  <c r="B14" i="12"/>
  <c r="J7" i="20"/>
  <c r="O15" i="14"/>
  <c r="P21" i="12" l="1"/>
  <c r="P13" i="12" s="1"/>
  <c r="O13" i="12"/>
  <c r="K7" i="20"/>
  <c r="B15" i="12"/>
  <c r="P15" i="14"/>
  <c r="Q15" i="14" l="1"/>
  <c r="B16" i="12"/>
  <c r="L7" i="20"/>
  <c r="R15" i="14"/>
  <c r="B17" i="12"/>
  <c r="M7" i="20"/>
  <c r="I62" i="14"/>
  <c r="I50" i="14" s="1"/>
  <c r="K62" i="14"/>
  <c r="K50" i="14" s="1"/>
  <c r="K61" i="14"/>
  <c r="J61" i="14"/>
  <c r="J49" i="14" s="1"/>
  <c r="J62" i="14"/>
  <c r="J50" i="14" s="1"/>
  <c r="I61" i="14"/>
  <c r="I49" i="14" s="1"/>
  <c r="I63" i="14" l="1"/>
  <c r="I51" i="14" s="1"/>
  <c r="D13" i="20" s="1"/>
  <c r="J63" i="14"/>
  <c r="J51" i="14" s="1"/>
  <c r="E13" i="20" s="1"/>
  <c r="K63" i="14"/>
  <c r="K51" i="14" s="1"/>
  <c r="F13" i="20" s="1"/>
  <c r="K49" i="14"/>
  <c r="G58" i="17"/>
  <c r="G50" i="17" s="1"/>
  <c r="F57" i="17"/>
  <c r="F49" i="17" s="1"/>
  <c r="G57" i="17"/>
  <c r="G49" i="17" s="1"/>
  <c r="F58" i="17"/>
  <c r="F50" i="17" s="1"/>
  <c r="H58" i="17"/>
  <c r="H50" i="17" s="1"/>
  <c r="H57" i="17"/>
  <c r="H49" i="17" s="1"/>
  <c r="H60" i="17"/>
  <c r="G60" i="17"/>
  <c r="G56" i="17" s="1"/>
  <c r="G48" i="17" s="1"/>
  <c r="F60" i="17"/>
  <c r="F52" i="17" s="1"/>
  <c r="G59" i="17" l="1"/>
  <c r="G51" i="17" s="1"/>
  <c r="G52" i="17"/>
  <c r="F56" i="17"/>
  <c r="F48" i="17" s="1"/>
  <c r="F59" i="17"/>
  <c r="F51" i="17" s="1"/>
  <c r="H52" i="17"/>
  <c r="H59" i="17"/>
  <c r="H51" i="17" s="1"/>
  <c r="H56" i="17"/>
  <c r="H48" i="17" s="1"/>
  <c r="H86" i="26"/>
  <c r="H40" i="47" s="1"/>
  <c r="O86" i="26"/>
  <c r="O40" i="47" s="1"/>
  <c r="AC86" i="26"/>
  <c r="O40" i="49" s="1"/>
  <c r="R86" i="26"/>
  <c r="R40" i="47" s="1"/>
  <c r="Y86" i="26"/>
  <c r="K40" i="49" s="1"/>
  <c r="Z86" i="26"/>
  <c r="L40" i="49" s="1"/>
  <c r="I86" i="26"/>
  <c r="I40" i="47" s="1"/>
  <c r="K86" i="26"/>
  <c r="K40" i="47" s="1"/>
  <c r="J86" i="26"/>
  <c r="J40" i="47" s="1"/>
  <c r="AE86" i="26"/>
  <c r="Q40" i="49" s="1"/>
  <c r="P86" i="26"/>
  <c r="P40" i="47" s="1"/>
  <c r="Q86" i="26"/>
  <c r="Q40" i="47" s="1"/>
  <c r="AD86" i="26"/>
  <c r="P40" i="49" s="1"/>
  <c r="W86" i="26"/>
  <c r="I40" i="49" s="1"/>
  <c r="L86" i="26"/>
  <c r="L40" i="47" s="1"/>
  <c r="X86" i="26"/>
  <c r="J40" i="49" s="1"/>
  <c r="AA86" i="26"/>
  <c r="M40" i="49" s="1"/>
  <c r="N86" i="26"/>
  <c r="N40" i="47" s="1"/>
  <c r="V86" i="26"/>
  <c r="H40" i="49" s="1"/>
  <c r="AB86" i="26"/>
  <c r="N40" i="49" s="1"/>
  <c r="M86" i="26"/>
  <c r="M40" i="47" s="1"/>
  <c r="AF86" i="26"/>
  <c r="R40" i="49" s="1"/>
  <c r="G86" i="26"/>
  <c r="G40" i="47" s="1"/>
  <c r="U86" i="26"/>
  <c r="G40" i="49" s="1"/>
  <c r="S86" i="26" l="1"/>
  <c r="AG86" i="26"/>
  <c r="AE81" i="26"/>
  <c r="Q38" i="49" s="1"/>
  <c r="V81" i="26"/>
  <c r="H38" i="49" s="1"/>
  <c r="AC81" i="26"/>
  <c r="O38" i="49" s="1"/>
  <c r="Y81" i="26"/>
  <c r="K38" i="49" s="1"/>
  <c r="AD81" i="26"/>
  <c r="P38" i="49" s="1"/>
  <c r="Z81" i="26"/>
  <c r="L38" i="49" s="1"/>
  <c r="H81" i="26"/>
  <c r="AB81" i="26"/>
  <c r="N38" i="49" s="1"/>
  <c r="AF81" i="26"/>
  <c r="R38" i="49" s="1"/>
  <c r="AA81" i="26"/>
  <c r="M38" i="49" s="1"/>
  <c r="O81" i="26"/>
  <c r="O38" i="47" s="1"/>
  <c r="P81" i="26"/>
  <c r="P38" i="47" s="1"/>
  <c r="Q81" i="26"/>
  <c r="N81" i="26"/>
  <c r="X81" i="26"/>
  <c r="J38" i="49" s="1"/>
  <c r="R81" i="26"/>
  <c r="R38" i="47" s="1"/>
  <c r="J81" i="26"/>
  <c r="W81" i="26"/>
  <c r="I38" i="49" s="1"/>
  <c r="M81" i="26"/>
  <c r="K81" i="26"/>
  <c r="L81" i="26"/>
  <c r="U81" i="26"/>
  <c r="G38" i="49" s="1"/>
  <c r="I81" i="26"/>
  <c r="G81" i="26"/>
  <c r="AC90" i="26" l="1"/>
  <c r="Y90" i="26"/>
  <c r="G90" i="26"/>
  <c r="G38" i="47"/>
  <c r="H90" i="26"/>
  <c r="H38" i="47"/>
  <c r="K90" i="26"/>
  <c r="K38" i="47"/>
  <c r="M90" i="26"/>
  <c r="M38" i="47"/>
  <c r="J90" i="26"/>
  <c r="J38" i="47"/>
  <c r="I90" i="26"/>
  <c r="I38" i="47"/>
  <c r="L90" i="26"/>
  <c r="L38" i="47"/>
  <c r="Q90" i="26"/>
  <c r="Q38" i="47"/>
  <c r="U90" i="26"/>
  <c r="O90" i="26"/>
  <c r="P90" i="26"/>
  <c r="R90" i="26"/>
  <c r="N90" i="26"/>
  <c r="N38" i="47"/>
  <c r="Z90" i="26"/>
  <c r="AA90" i="26"/>
  <c r="AF90" i="26"/>
  <c r="AE90" i="26"/>
  <c r="V90" i="26"/>
  <c r="AD90" i="26"/>
  <c r="AB90" i="26"/>
  <c r="X90" i="26"/>
  <c r="W90" i="26"/>
  <c r="Z92" i="26"/>
  <c r="L92" i="26"/>
  <c r="Y92" i="26"/>
  <c r="N92" i="26"/>
  <c r="Q92" i="26"/>
  <c r="AD92" i="26"/>
  <c r="K24" i="14"/>
  <c r="K11" i="14" s="1"/>
  <c r="K92" i="26"/>
  <c r="P92" i="26"/>
  <c r="M24" i="14"/>
  <c r="M11" i="14" s="1"/>
  <c r="M92" i="26"/>
  <c r="O92" i="26"/>
  <c r="AC92" i="26"/>
  <c r="W92" i="26"/>
  <c r="AA92" i="26"/>
  <c r="V92" i="26"/>
  <c r="AE92" i="26"/>
  <c r="U92" i="26"/>
  <c r="J92" i="26"/>
  <c r="AF92" i="26"/>
  <c r="G92" i="26"/>
  <c r="R92" i="26"/>
  <c r="AB92" i="26"/>
  <c r="I92" i="26"/>
  <c r="X92" i="26"/>
  <c r="H92" i="26"/>
  <c r="I24" i="14"/>
  <c r="I11" i="14" s="1"/>
  <c r="O24" i="14"/>
  <c r="O11" i="14" s="1"/>
  <c r="AG81" i="26"/>
  <c r="Q24" i="14"/>
  <c r="Q11" i="14" s="1"/>
  <c r="R24" i="14"/>
  <c r="R11" i="14" s="1"/>
  <c r="P24" i="14"/>
  <c r="J24" i="14"/>
  <c r="S81" i="26"/>
  <c r="S92" i="26" s="1"/>
  <c r="G24" i="14"/>
  <c r="N24" i="14"/>
  <c r="L24" i="14"/>
  <c r="H24" i="14"/>
  <c r="S90" i="26" l="1"/>
  <c r="AG90" i="26"/>
  <c r="G10" i="27"/>
  <c r="G14" i="27" s="1"/>
  <c r="T10" i="27"/>
  <c r="T14" i="27" s="1"/>
  <c r="I10" i="27"/>
  <c r="I21" i="27" s="1"/>
  <c r="Y10" i="27"/>
  <c r="Y14" i="27" s="1"/>
  <c r="P10" i="27"/>
  <c r="P21" i="27" s="1"/>
  <c r="U10" i="27"/>
  <c r="U14" i="27" s="1"/>
  <c r="AB10" i="27"/>
  <c r="AB14" i="27" s="1"/>
  <c r="E10" i="27"/>
  <c r="E21" i="27" s="1"/>
  <c r="AA10" i="27"/>
  <c r="AA14" i="27" s="1"/>
  <c r="O10" i="27"/>
  <c r="O21" i="27" s="1"/>
  <c r="H10" i="27"/>
  <c r="H14" i="27" s="1"/>
  <c r="K10" i="27"/>
  <c r="K14" i="27" s="1"/>
  <c r="W10" i="27"/>
  <c r="W21" i="27" s="1"/>
  <c r="AD10" i="27"/>
  <c r="AD14" i="27" s="1"/>
  <c r="M10" i="27"/>
  <c r="M14" i="27" s="1"/>
  <c r="L10" i="27"/>
  <c r="L21" i="27" s="1"/>
  <c r="S10" i="27"/>
  <c r="J10" i="27"/>
  <c r="J14" i="27" s="1"/>
  <c r="Z10" i="27"/>
  <c r="Z14" i="27" s="1"/>
  <c r="F10" i="27"/>
  <c r="F21" i="27" s="1"/>
  <c r="V10" i="27"/>
  <c r="V14" i="27" s="1"/>
  <c r="AC10" i="27"/>
  <c r="AC21" i="27" s="1"/>
  <c r="N10" i="27"/>
  <c r="X10" i="27"/>
  <c r="X14" i="27" s="1"/>
  <c r="H61" i="14"/>
  <c r="H49" i="14" s="1"/>
  <c r="AG92" i="26"/>
  <c r="H11" i="14"/>
  <c r="J11" i="14"/>
  <c r="T21" i="27"/>
  <c r="G61" i="14"/>
  <c r="S24" i="14"/>
  <c r="L11" i="14"/>
  <c r="N11" i="14"/>
  <c r="P11" i="14"/>
  <c r="G11" i="14"/>
  <c r="L14" i="27" l="1"/>
  <c r="AC14" i="27"/>
  <c r="I14" i="27"/>
  <c r="P14" i="27"/>
  <c r="W14" i="27"/>
  <c r="V21" i="27"/>
  <c r="E11" i="27"/>
  <c r="F11" i="27" s="1"/>
  <c r="G11" i="27" s="1"/>
  <c r="H11" i="27" s="1"/>
  <c r="I11" i="27" s="1"/>
  <c r="J11" i="27" s="1"/>
  <c r="K11" i="27" s="1"/>
  <c r="L11" i="27" s="1"/>
  <c r="M11" i="27" s="1"/>
  <c r="N11" i="27" s="1"/>
  <c r="O11" i="27" s="1"/>
  <c r="P11" i="27" s="1"/>
  <c r="Q11" i="27" s="1"/>
  <c r="AD21" i="27"/>
  <c r="Z21" i="27"/>
  <c r="K21" i="27"/>
  <c r="E14" i="27"/>
  <c r="E15" i="27" s="1"/>
  <c r="AB21" i="27"/>
  <c r="Y21" i="27"/>
  <c r="U21" i="27"/>
  <c r="J21" i="27"/>
  <c r="H21" i="27"/>
  <c r="G21" i="27"/>
  <c r="X21" i="27"/>
  <c r="AA21" i="27"/>
  <c r="O14" i="27"/>
  <c r="F14" i="27"/>
  <c r="M21" i="27"/>
  <c r="Q10" i="27"/>
  <c r="G49" i="14"/>
  <c r="S11" i="14"/>
  <c r="N14" i="27"/>
  <c r="N21" i="27"/>
  <c r="AE10" i="27"/>
  <c r="S21" i="27"/>
  <c r="S14" i="27"/>
  <c r="S11" i="27"/>
  <c r="T11" i="27" s="1"/>
  <c r="U11" i="27" s="1"/>
  <c r="V11" i="27" s="1"/>
  <c r="W11" i="27" s="1"/>
  <c r="X11" i="27" s="1"/>
  <c r="Y11" i="27" s="1"/>
  <c r="Z11" i="27" s="1"/>
  <c r="AA11" i="27" s="1"/>
  <c r="AB11" i="27" s="1"/>
  <c r="AC11" i="27" s="1"/>
  <c r="AD11" i="27" s="1"/>
  <c r="AE11" i="27" s="1"/>
  <c r="E22" i="27"/>
  <c r="Q21" i="27" l="1"/>
  <c r="Q14" i="27"/>
  <c r="AE21" i="27"/>
  <c r="S22" i="27"/>
  <c r="E25" i="27"/>
  <c r="F22" i="27"/>
  <c r="E18" i="27"/>
  <c r="F15" i="27"/>
  <c r="S15" i="27"/>
  <c r="AE14" i="27"/>
  <c r="S18" i="27" l="1"/>
  <c r="T15" i="27"/>
  <c r="G15" i="27"/>
  <c r="F18" i="27"/>
  <c r="G94" i="26"/>
  <c r="F25" i="27"/>
  <c r="G22" i="27"/>
  <c r="T22" i="27"/>
  <c r="S25" i="27"/>
  <c r="G41" i="47" l="1"/>
  <c r="G96" i="26"/>
  <c r="U15" i="27"/>
  <c r="T18" i="27"/>
  <c r="H94" i="26"/>
  <c r="G18" i="27"/>
  <c r="H15" i="27"/>
  <c r="T25" i="27"/>
  <c r="U22" i="27"/>
  <c r="G25" i="27"/>
  <c r="H22" i="27"/>
  <c r="U94" i="26"/>
  <c r="U96" i="26" l="1"/>
  <c r="G41" i="49"/>
  <c r="H41" i="47"/>
  <c r="H96" i="26"/>
  <c r="G25" i="14"/>
  <c r="G26" i="14" s="1"/>
  <c r="G13" i="14" s="1"/>
  <c r="H25" i="27"/>
  <c r="I22" i="27"/>
  <c r="V94" i="26"/>
  <c r="V22" i="27"/>
  <c r="U25" i="27"/>
  <c r="H18" i="27"/>
  <c r="I15" i="27"/>
  <c r="U18" i="27"/>
  <c r="V15" i="27"/>
  <c r="I94" i="26"/>
  <c r="V96" i="26" l="1"/>
  <c r="H41" i="49"/>
  <c r="I41" i="47"/>
  <c r="I96" i="26"/>
  <c r="G12" i="14"/>
  <c r="J94" i="26"/>
  <c r="H25" i="14"/>
  <c r="H26" i="14" s="1"/>
  <c r="H13" i="14" s="1"/>
  <c r="W94" i="26"/>
  <c r="J22" i="27"/>
  <c r="I25" i="27"/>
  <c r="V18" i="27"/>
  <c r="W15" i="27"/>
  <c r="I18" i="27"/>
  <c r="J15" i="27"/>
  <c r="D6" i="14"/>
  <c r="B6" i="20"/>
  <c r="W22" i="27"/>
  <c r="V25" i="27"/>
  <c r="W96" i="26" l="1"/>
  <c r="I41" i="49"/>
  <c r="J41" i="47"/>
  <c r="J96" i="26"/>
  <c r="I25" i="14"/>
  <c r="I12" i="14" s="1"/>
  <c r="X94" i="26"/>
  <c r="H12" i="14"/>
  <c r="X15" i="27"/>
  <c r="W18" i="27"/>
  <c r="K15" i="27"/>
  <c r="J18" i="27"/>
  <c r="K94" i="26"/>
  <c r="X22" i="27"/>
  <c r="W25" i="27"/>
  <c r="C6" i="20"/>
  <c r="D7" i="14"/>
  <c r="J25" i="27"/>
  <c r="K22" i="27"/>
  <c r="X96" i="26" l="1"/>
  <c r="J41" i="49"/>
  <c r="K41" i="47"/>
  <c r="K96" i="26"/>
  <c r="I26" i="14"/>
  <c r="I13" i="14" s="1"/>
  <c r="D6" i="20" s="1"/>
  <c r="J25" i="14"/>
  <c r="K18" i="27"/>
  <c r="L15" i="27"/>
  <c r="Y94" i="26"/>
  <c r="X25" i="27"/>
  <c r="Y22" i="27"/>
  <c r="X18" i="27"/>
  <c r="Y15" i="27"/>
  <c r="K25" i="27"/>
  <c r="L22" i="27"/>
  <c r="L94" i="26"/>
  <c r="Y96" i="26" l="1"/>
  <c r="K41" i="49"/>
  <c r="L41" i="47"/>
  <c r="L96" i="26"/>
  <c r="D8" i="14"/>
  <c r="K25" i="14"/>
  <c r="K26" i="14" s="1"/>
  <c r="K13" i="14" s="1"/>
  <c r="J26" i="14"/>
  <c r="J13" i="14" s="1"/>
  <c r="J12" i="14"/>
  <c r="L25" i="27"/>
  <c r="M22" i="27"/>
  <c r="Y25" i="27"/>
  <c r="Z22" i="27"/>
  <c r="L18" i="27"/>
  <c r="M15" i="27"/>
  <c r="M94" i="26"/>
  <c r="Y18" i="27"/>
  <c r="Z15" i="27"/>
  <c r="Z94" i="26"/>
  <c r="Z96" i="26" l="1"/>
  <c r="L41" i="49"/>
  <c r="M41" i="47"/>
  <c r="M96" i="26"/>
  <c r="K12" i="14"/>
  <c r="N94" i="26"/>
  <c r="E6" i="20"/>
  <c r="D9" i="14"/>
  <c r="L25" i="14"/>
  <c r="L12" i="14" s="1"/>
  <c r="N15" i="27"/>
  <c r="M18" i="27"/>
  <c r="AA22" i="27"/>
  <c r="Z25" i="27"/>
  <c r="AA15" i="27"/>
  <c r="Z18" i="27"/>
  <c r="AA94" i="26"/>
  <c r="F6" i="20"/>
  <c r="D10" i="14"/>
  <c r="M25" i="27"/>
  <c r="N22" i="27"/>
  <c r="AA96" i="26" l="1"/>
  <c r="M41" i="49"/>
  <c r="N41" i="47"/>
  <c r="N96" i="26"/>
  <c r="M25" i="14"/>
  <c r="M12" i="14" s="1"/>
  <c r="L26" i="14"/>
  <c r="L13" i="14" s="1"/>
  <c r="D11" i="14" s="1"/>
  <c r="AA25" i="27"/>
  <c r="AB22" i="27"/>
  <c r="O22" i="27"/>
  <c r="N25" i="27"/>
  <c r="O94" i="26"/>
  <c r="N18" i="27"/>
  <c r="O15" i="27"/>
  <c r="AB94" i="26"/>
  <c r="AB15" i="27"/>
  <c r="AA18" i="27"/>
  <c r="AB96" i="26" l="1"/>
  <c r="N41" i="49"/>
  <c r="O41" i="47"/>
  <c r="O96" i="26"/>
  <c r="M26" i="14"/>
  <c r="M13" i="14" s="1"/>
  <c r="D12" i="14" s="1"/>
  <c r="G6" i="20"/>
  <c r="P94" i="26"/>
  <c r="P96" i="26" s="1"/>
  <c r="AC94" i="26"/>
  <c r="AB25" i="27"/>
  <c r="AC22" i="27"/>
  <c r="AB18" i="27"/>
  <c r="AC15" i="27"/>
  <c r="N25" i="14"/>
  <c r="P15" i="27"/>
  <c r="O18" i="27"/>
  <c r="P22" i="27"/>
  <c r="O25" i="27"/>
  <c r="AC96" i="26" l="1"/>
  <c r="O41" i="49"/>
  <c r="P41" i="47"/>
  <c r="H6" i="20"/>
  <c r="O25" i="14"/>
  <c r="O12" i="14" s="1"/>
  <c r="Q15" i="27"/>
  <c r="P18" i="27"/>
  <c r="AC18" i="27"/>
  <c r="AD15" i="27"/>
  <c r="AD94" i="26"/>
  <c r="Q22" i="27"/>
  <c r="P25" i="27"/>
  <c r="Q25" i="27" s="1"/>
  <c r="Q94" i="26"/>
  <c r="AD22" i="27"/>
  <c r="AC25" i="27"/>
  <c r="N12" i="14"/>
  <c r="N26" i="14"/>
  <c r="N13" i="14" s="1"/>
  <c r="AD96" i="26" l="1"/>
  <c r="P41" i="49"/>
  <c r="Q41" i="47"/>
  <c r="Q96" i="26"/>
  <c r="O26" i="14"/>
  <c r="O13" i="14" s="1"/>
  <c r="D14" i="14" s="1"/>
  <c r="AE94" i="26"/>
  <c r="P25" i="14"/>
  <c r="D13" i="14"/>
  <c r="I6" i="20"/>
  <c r="AE22" i="27"/>
  <c r="AD25" i="27"/>
  <c r="AE25" i="27" s="1"/>
  <c r="AE15" i="27"/>
  <c r="AD18" i="27"/>
  <c r="R94" i="26"/>
  <c r="Q18" i="27"/>
  <c r="AE96" i="26" l="1"/>
  <c r="Q41" i="49"/>
  <c r="R41" i="47"/>
  <c r="R96" i="26"/>
  <c r="J6" i="20"/>
  <c r="Q25" i="14"/>
  <c r="Q12" i="14" s="1"/>
  <c r="P12" i="14"/>
  <c r="P26" i="14"/>
  <c r="P13" i="14" s="1"/>
  <c r="S94" i="26"/>
  <c r="AF94" i="26"/>
  <c r="AE18" i="27"/>
  <c r="AF96" i="26" l="1"/>
  <c r="R41" i="49"/>
  <c r="Q26" i="14"/>
  <c r="Q13" i="14" s="1"/>
  <c r="D16" i="14" s="1"/>
  <c r="AG94" i="26"/>
  <c r="H62" i="14" s="1"/>
  <c r="S96" i="26"/>
  <c r="G62" i="14"/>
  <c r="R25" i="14"/>
  <c r="D15" i="14"/>
  <c r="K6" i="20"/>
  <c r="L6" i="20" l="1"/>
  <c r="G50" i="14"/>
  <c r="G63" i="14"/>
  <c r="G51" i="14" s="1"/>
  <c r="B13" i="20" s="1"/>
  <c r="S25" i="14"/>
  <c r="H50" i="14"/>
  <c r="H63" i="14"/>
  <c r="H51" i="14" s="1"/>
  <c r="C13" i="20" s="1"/>
  <c r="R12" i="14"/>
  <c r="R26" i="14"/>
  <c r="R13" i="14" s="1"/>
  <c r="AG96" i="26"/>
  <c r="D17" i="14" l="1"/>
  <c r="M6" i="20"/>
  <c r="S12" i="14"/>
  <c r="S26" i="14"/>
  <c r="S13" i="14" s="1"/>
  <c r="N6" i="20" s="1"/>
  <c r="D58" i="17"/>
  <c r="D50" i="17" s="1"/>
  <c r="D57" i="17" l="1"/>
  <c r="D49" i="17" s="1"/>
  <c r="D60" i="17" l="1"/>
  <c r="D56" i="17" l="1"/>
  <c r="D48" i="17" s="1"/>
  <c r="D59" i="17"/>
  <c r="D51" i="17" s="1"/>
  <c r="D52" i="17"/>
  <c r="E58" i="17" l="1"/>
  <c r="E50" i="17" s="1"/>
  <c r="D10" i="17"/>
  <c r="P33" i="17"/>
  <c r="P25" i="17" l="1"/>
  <c r="D33" i="17"/>
  <c r="D25" i="17" s="1"/>
  <c r="E33" i="17"/>
  <c r="E25" i="17" s="1"/>
  <c r="F33" i="17"/>
  <c r="F25" i="17" s="1"/>
  <c r="G33" i="17"/>
  <c r="G25" i="17" s="1"/>
  <c r="H33" i="17"/>
  <c r="H25" i="17" s="1"/>
  <c r="I33" i="17"/>
  <c r="I25" i="17" s="1"/>
  <c r="J33" i="17"/>
  <c r="J25" i="17" s="1"/>
  <c r="K33" i="17"/>
  <c r="K25" i="17" s="1"/>
  <c r="L33" i="17"/>
  <c r="L25" i="17" s="1"/>
  <c r="M33" i="17"/>
  <c r="M25" i="17" s="1"/>
  <c r="N33" i="17"/>
  <c r="N25" i="17" s="1"/>
  <c r="O33" i="17"/>
  <c r="O25" i="17" s="1"/>
  <c r="E57" i="17"/>
  <c r="E49" i="17" s="1"/>
  <c r="P32" i="17"/>
  <c r="D12" i="17"/>
  <c r="D17" i="17" s="1"/>
  <c r="P24" i="17" l="1"/>
  <c r="G17" i="17" s="1"/>
  <c r="D32" i="17"/>
  <c r="D24" i="17" s="1"/>
  <c r="E32" i="17"/>
  <c r="E24" i="17" s="1"/>
  <c r="F32" i="17"/>
  <c r="F24" i="17" s="1"/>
  <c r="G32" i="17"/>
  <c r="G24" i="17" s="1"/>
  <c r="H32" i="17"/>
  <c r="H24" i="17" s="1"/>
  <c r="I32" i="17"/>
  <c r="I24" i="17" s="1"/>
  <c r="J32" i="17"/>
  <c r="J24" i="17" s="1"/>
  <c r="K32" i="17"/>
  <c r="K24" i="17" s="1"/>
  <c r="L32" i="17"/>
  <c r="L24" i="17" s="1"/>
  <c r="M32" i="17"/>
  <c r="M24" i="17" s="1"/>
  <c r="N32" i="17"/>
  <c r="N24" i="17" s="1"/>
  <c r="O32" i="17"/>
  <c r="O24" i="17" s="1"/>
  <c r="E60" i="17" l="1"/>
  <c r="D5" i="17"/>
  <c r="P35" i="17"/>
  <c r="P27" i="17" l="1"/>
  <c r="G18" i="17" s="1"/>
  <c r="P31" i="17"/>
  <c r="P23" i="17" s="1"/>
  <c r="P34" i="17"/>
  <c r="P26" i="17" s="1"/>
  <c r="D35" i="17"/>
  <c r="E35" i="17"/>
  <c r="F35" i="17"/>
  <c r="G35" i="17"/>
  <c r="H35" i="17"/>
  <c r="I35" i="17"/>
  <c r="J35" i="17"/>
  <c r="K35" i="17"/>
  <c r="L35" i="17"/>
  <c r="M35" i="17"/>
  <c r="N35" i="17"/>
  <c r="O35" i="17"/>
  <c r="D9" i="17"/>
  <c r="D16" i="17" s="1"/>
  <c r="D19" i="17"/>
  <c r="E59" i="17"/>
  <c r="E51" i="17" s="1"/>
  <c r="E56" i="17"/>
  <c r="E48" i="17" s="1"/>
  <c r="E52" i="17"/>
  <c r="E34" i="17" l="1"/>
  <c r="E26" i="17" s="1"/>
  <c r="E27" i="17"/>
  <c r="E31" i="17"/>
  <c r="E23" i="17" s="1"/>
  <c r="O31" i="17"/>
  <c r="O23" i="17" s="1"/>
  <c r="O34" i="17"/>
  <c r="O26" i="17" s="1"/>
  <c r="O27" i="17"/>
  <c r="G27" i="17"/>
  <c r="G34" i="17"/>
  <c r="G26" i="17" s="1"/>
  <c r="G31" i="17"/>
  <c r="G23" i="17" s="1"/>
  <c r="H31" i="17"/>
  <c r="H23" i="17" s="1"/>
  <c r="H27" i="17"/>
  <c r="H34" i="17"/>
  <c r="H26" i="17" s="1"/>
  <c r="N34" i="17"/>
  <c r="N26" i="17" s="1"/>
  <c r="N27" i="17"/>
  <c r="N31" i="17"/>
  <c r="N23" i="17" s="1"/>
  <c r="F27" i="17"/>
  <c r="F31" i="17"/>
  <c r="F23" i="17" s="1"/>
  <c r="F34" i="17"/>
  <c r="F26" i="17" s="1"/>
  <c r="M27" i="17"/>
  <c r="M34" i="17"/>
  <c r="M26" i="17" s="1"/>
  <c r="M31" i="17"/>
  <c r="M23" i="17" s="1"/>
  <c r="D27" i="17"/>
  <c r="D31" i="17"/>
  <c r="D23" i="17" s="1"/>
  <c r="D34" i="17"/>
  <c r="D26" i="17" s="1"/>
  <c r="K34" i="17"/>
  <c r="K26" i="17" s="1"/>
  <c r="K27" i="17"/>
  <c r="K31" i="17"/>
  <c r="K23" i="17" s="1"/>
  <c r="L34" i="17"/>
  <c r="L26" i="17" s="1"/>
  <c r="L27" i="17"/>
  <c r="L31" i="17"/>
  <c r="L23" i="17" s="1"/>
  <c r="J34" i="17"/>
  <c r="J26" i="17" s="1"/>
  <c r="J31" i="17"/>
  <c r="J23" i="17" s="1"/>
  <c r="J27" i="17"/>
  <c r="I27" i="17"/>
  <c r="I34" i="17"/>
  <c r="I26" i="17" s="1"/>
  <c r="I31" i="17"/>
  <c r="I23" i="17" s="1"/>
</calcChain>
</file>

<file path=xl/sharedStrings.xml><?xml version="1.0" encoding="utf-8"?>
<sst xmlns="http://schemas.openxmlformats.org/spreadsheetml/2006/main" count="861" uniqueCount="337">
  <si>
    <t>Jahr</t>
  </si>
  <si>
    <t>Nettoerlöse</t>
  </si>
  <si>
    <t>Deckungsbeitrag</t>
  </si>
  <si>
    <t>Raum- und Grundstückskosten</t>
  </si>
  <si>
    <t>Reparatur / Instandhaltung</t>
  </si>
  <si>
    <t>KFZ-Kosten</t>
  </si>
  <si>
    <t>Abschreibungen</t>
  </si>
  <si>
    <t>Personalaufwand</t>
  </si>
  <si>
    <t>Bestandsveränderungen FE</t>
  </si>
  <si>
    <t>Veräußerung von Maschinen und Fahrzeugen</t>
  </si>
  <si>
    <t>Ergebnis vor Steuern</t>
  </si>
  <si>
    <t>Steuern</t>
  </si>
  <si>
    <t>1. Umsatzerlöse</t>
  </si>
  <si>
    <t>a) Aufwendungen für Roh-, Hilfs- und Betriebsstoffe und für bezogene Waren</t>
  </si>
  <si>
    <t>b) Aufwendungen für bezogene Leistungen</t>
  </si>
  <si>
    <t>Rohertrag</t>
  </si>
  <si>
    <t>a) Löhne und Gehälter</t>
  </si>
  <si>
    <t>a) auf immaterielle Vermögensgegenstände des Anlagevermögens</t>
  </si>
  <si>
    <t>b) auf Sachanlagevermögen</t>
  </si>
  <si>
    <t>Anlagevermögen</t>
  </si>
  <si>
    <t>Rückstellungen</t>
  </si>
  <si>
    <t>Eigenkapital</t>
  </si>
  <si>
    <t>Investitionen</t>
  </si>
  <si>
    <t>Bilanzergebnis nach Steuern</t>
  </si>
  <si>
    <t>Bankkontokorrent</t>
  </si>
  <si>
    <t>Umsatzerlöse</t>
  </si>
  <si>
    <t>Materialaufwand</t>
  </si>
  <si>
    <t>sonstige Erträge</t>
  </si>
  <si>
    <t>sonst. betr. Aufwendungen</t>
  </si>
  <si>
    <t>Jahresüberschuss / Jahresfehlbetrag</t>
  </si>
  <si>
    <t>Zeilenbeschriftungen</t>
  </si>
  <si>
    <t>(Alle)</t>
  </si>
  <si>
    <t>Summe von Wert</t>
  </si>
  <si>
    <t>Überschuss / Fehlbetrag</t>
  </si>
  <si>
    <t>CF aus gew. Geschäftstätigkeit</t>
  </si>
  <si>
    <t>CF aus Investitionstätigkeit</t>
  </si>
  <si>
    <t>CF aus Finanzierungstätigkeit</t>
  </si>
  <si>
    <t>Bedarf / Überschuss</t>
  </si>
  <si>
    <t>Monat</t>
  </si>
  <si>
    <t>Umsatz-Rentabilität</t>
  </si>
  <si>
    <t>EK-Rentabilität</t>
  </si>
  <si>
    <t>GK-Rentabilität</t>
  </si>
  <si>
    <t>Bilanzsumme</t>
  </si>
  <si>
    <t>Spaltenbeschriftungen</t>
  </si>
  <si>
    <t>Quelle</t>
  </si>
  <si>
    <t>Aktiva kurzfristig</t>
  </si>
  <si>
    <t>Aktiva langfristig</t>
  </si>
  <si>
    <t>Passiva kurzfristig</t>
  </si>
  <si>
    <t>Passiva langfristig</t>
  </si>
  <si>
    <t>Umlaufvermögen</t>
  </si>
  <si>
    <t>Verbindlichkeiten</t>
  </si>
  <si>
    <t>Miet-, Pacht- und Leasingverträgen</t>
  </si>
  <si>
    <t>Auflösung von Rückstellungen</t>
  </si>
  <si>
    <t>Planung - Stammdaten</t>
  </si>
  <si>
    <t>Name der Gesellschaft</t>
  </si>
  <si>
    <t>Startjahr</t>
  </si>
  <si>
    <t>Zahlungsziele bei Forderungen L./L.</t>
  </si>
  <si>
    <t>Zahlungsziele bei Verbindlichkeiten L./L.</t>
  </si>
  <si>
    <t>Zahlungsziel bei Ust./VSt.</t>
  </si>
  <si>
    <t>Körperschaftsteuer in %</t>
  </si>
  <si>
    <t>Gewerbesteuer in %</t>
  </si>
  <si>
    <t>Habenzinssatz  in %</t>
  </si>
  <si>
    <t>Sollzinssatz in %</t>
  </si>
  <si>
    <t>Muster GmbH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</si>
  <si>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</si>
  <si>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</si>
  <si>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</si>
  <si>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</si>
  <si>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</si>
  <si>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</si>
  <si>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</si>
  <si>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</si>
  <si>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</si>
  <si>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</si>
  <si>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</si>
  <si>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</si>
  <si>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Umsatz gesamt</t>
  </si>
  <si>
    <t>Umsatz 1</t>
  </si>
  <si>
    <t>Umsatz 2</t>
  </si>
  <si>
    <t>Umsatz 3</t>
  </si>
  <si>
    <t>Umsatz 4</t>
  </si>
  <si>
    <t>Umsatz 5</t>
  </si>
  <si>
    <t>Umsatz 6</t>
  </si>
  <si>
    <t>Umsatz 7</t>
  </si>
  <si>
    <t>Umsatz 8</t>
  </si>
  <si>
    <t>Umsatz 9</t>
  </si>
  <si>
    <t>Umsatz 10</t>
  </si>
  <si>
    <t>Umsatz 11</t>
  </si>
  <si>
    <t>Umsatz 12</t>
  </si>
  <si>
    <t>Umsatz 13</t>
  </si>
  <si>
    <t>Umsatz 14</t>
  </si>
  <si>
    <t>Umsatz 15</t>
  </si>
  <si>
    <t>Umsatz 16</t>
  </si>
  <si>
    <t>Umsatz 17</t>
  </si>
  <si>
    <t>Umsatz 18</t>
  </si>
  <si>
    <t>Umsatz 19</t>
  </si>
  <si>
    <t>Umsatz 20</t>
  </si>
  <si>
    <t>∑</t>
  </si>
  <si>
    <t>Investition 1</t>
  </si>
  <si>
    <t>Name</t>
  </si>
  <si>
    <t>Musterinv</t>
  </si>
  <si>
    <t>Zeitpunkt (tt.mm.jjjj)</t>
  </si>
  <si>
    <t>Nutzungsdauer in  Jahren</t>
  </si>
  <si>
    <t>Investitionswert in €</t>
  </si>
  <si>
    <t>Investitionen gesamt</t>
  </si>
  <si>
    <t>AfA gesamt</t>
  </si>
  <si>
    <t>Investition 2</t>
  </si>
  <si>
    <t>Investition 3</t>
  </si>
  <si>
    <t>Investition 4</t>
  </si>
  <si>
    <t>Investition 5</t>
  </si>
  <si>
    <t>Planung - Investitionen</t>
  </si>
  <si>
    <t>Kredithöhe in €</t>
  </si>
  <si>
    <t>Laufzeit in  Jahren</t>
  </si>
  <si>
    <t>Kreditaufnahme gesamt</t>
  </si>
  <si>
    <t>Zinsen</t>
  </si>
  <si>
    <t>Tilgung</t>
  </si>
  <si>
    <t>Zinsatz in %</t>
  </si>
  <si>
    <t>Kredithöhe</t>
  </si>
  <si>
    <t>Kredit 1</t>
  </si>
  <si>
    <t>Kredit 2</t>
  </si>
  <si>
    <t>Kredit 3</t>
  </si>
  <si>
    <t>Kredit 4</t>
  </si>
  <si>
    <t>Kredit 5</t>
  </si>
  <si>
    <t>Planung - Kredite</t>
  </si>
  <si>
    <t>AfA</t>
  </si>
  <si>
    <t>Bestandsveränderungen UF</t>
  </si>
  <si>
    <t>Auflösung von Sonderposten mit Rücklageanteil</t>
  </si>
  <si>
    <t>Zuschüsse</t>
  </si>
  <si>
    <t>Versicherungsansprüchen</t>
  </si>
  <si>
    <t>Fertigungslöhne</t>
  </si>
  <si>
    <t>Gehälter</t>
  </si>
  <si>
    <t>Hilfslöhne</t>
  </si>
  <si>
    <t>b) soziale Abgaben und Aufwendungen für Altersversorgung</t>
  </si>
  <si>
    <t>Arbeitgeberanteil zur Sozialversicherung</t>
  </si>
  <si>
    <t>Berufsgenossenschaft</t>
  </si>
  <si>
    <t>Aufwand für Altersvorsorge</t>
  </si>
  <si>
    <t>Pensionsrückstellungen</t>
  </si>
  <si>
    <t>Planung - GuV</t>
  </si>
  <si>
    <t>Type</t>
  </si>
  <si>
    <t>imm. Vermögensgegenstände</t>
  </si>
  <si>
    <t>Sachanlagen</t>
  </si>
  <si>
    <t>aus Investition</t>
  </si>
  <si>
    <t>aus Bestand</t>
  </si>
  <si>
    <t>VSt./USt.</t>
  </si>
  <si>
    <t>Ergebnis vor Steuern (kum)</t>
  </si>
  <si>
    <t>Gewerbesteuer in €</t>
  </si>
  <si>
    <t>Körperschaftsteuer in €</t>
  </si>
  <si>
    <t>Korrekturen 1</t>
  </si>
  <si>
    <t>Steuerbasis 1</t>
  </si>
  <si>
    <t>Steuerbasis 1 (kum)</t>
  </si>
  <si>
    <t>Korrekturen 2</t>
  </si>
  <si>
    <t>Steuerbasis 2</t>
  </si>
  <si>
    <t>Steuerbasis 2 (kum)</t>
  </si>
  <si>
    <t>manuell erfasst</t>
  </si>
  <si>
    <t>aus Kreditplanung</t>
  </si>
  <si>
    <t>Planung - Steuern von Einkommen und Ertrag</t>
  </si>
  <si>
    <t>Planung - Bilanznebenrechnungen (UST…)</t>
  </si>
  <si>
    <t>Zuordnung zu Forderungen LL</t>
  </si>
  <si>
    <t>Tage</t>
  </si>
  <si>
    <t>Zahlung</t>
  </si>
  <si>
    <t>%</t>
  </si>
  <si>
    <t>Zahlung 1</t>
  </si>
  <si>
    <t>Zahlung 2</t>
  </si>
  <si>
    <t>Zahlung 3</t>
  </si>
  <si>
    <t>Zahlung 4</t>
  </si>
  <si>
    <t>Zahlung 5</t>
  </si>
  <si>
    <t>Zahlung 6</t>
  </si>
  <si>
    <t>Zahlung 7</t>
  </si>
  <si>
    <t>Zahlung 8</t>
  </si>
  <si>
    <t>Zahlung 9</t>
  </si>
  <si>
    <t>Zahlung 10</t>
  </si>
  <si>
    <t>Zahlung 11</t>
  </si>
  <si>
    <t>Zahlung 12</t>
  </si>
  <si>
    <t>Zuordnung zu Verbindlichkeiten LL</t>
  </si>
  <si>
    <t>Zuordnung VSt.</t>
  </si>
  <si>
    <t>Zuordnung USt.</t>
  </si>
  <si>
    <t>Zahlungsmonat</t>
  </si>
  <si>
    <t>Saldo</t>
  </si>
  <si>
    <t>Status</t>
  </si>
  <si>
    <t>Plan</t>
  </si>
  <si>
    <t>Jan</t>
  </si>
  <si>
    <t>Feb</t>
  </si>
  <si>
    <t>Mär</t>
  </si>
  <si>
    <t>Apr</t>
  </si>
  <si>
    <t>Jun</t>
  </si>
  <si>
    <t>Jul</t>
  </si>
  <si>
    <t>Aug</t>
  </si>
  <si>
    <t>Sep</t>
  </si>
  <si>
    <t>Okt</t>
  </si>
  <si>
    <t>Nov</t>
  </si>
  <si>
    <t>Dez</t>
  </si>
  <si>
    <t>Nr</t>
  </si>
  <si>
    <t>Planung - sonstiger betriebl. Aufwand</t>
  </si>
  <si>
    <t>Musterkredit</t>
  </si>
  <si>
    <t>(manuell)</t>
  </si>
  <si>
    <t>Mitarbeiter 001</t>
  </si>
  <si>
    <t>Mitarbeiter 002</t>
  </si>
  <si>
    <t>Mitarbeiter 003</t>
  </si>
  <si>
    <t>Mitarbeiter 004</t>
  </si>
  <si>
    <t>Mitarbeiter 005</t>
  </si>
  <si>
    <t>Mitarbeiter 006</t>
  </si>
  <si>
    <t>Mitarbeiter 007</t>
  </si>
  <si>
    <t>Mitarbeiter 008</t>
  </si>
  <si>
    <t>Mitarbeiter 009</t>
  </si>
  <si>
    <t>Mitarbeiter 010</t>
  </si>
  <si>
    <t>Mitarbeiter 011</t>
  </si>
  <si>
    <t>Mitarbeiter 012</t>
  </si>
  <si>
    <t>Mitarbeiter 013</t>
  </si>
  <si>
    <t>Mitarbeiter 014</t>
  </si>
  <si>
    <t>Mitarbeiter 015</t>
  </si>
  <si>
    <t>Mitarbeiter 016</t>
  </si>
  <si>
    <t>Mitarbeiter 017</t>
  </si>
  <si>
    <t>Mitarbeiter 018</t>
  </si>
  <si>
    <t>Mitarbeiter 019</t>
  </si>
  <si>
    <t>Mitarbeiter 020</t>
  </si>
  <si>
    <t>Mitarbeiter 021</t>
  </si>
  <si>
    <t>Mitarbeiter 022</t>
  </si>
  <si>
    <t>Mitarbeiter 023</t>
  </si>
  <si>
    <t>Mitarbeiter 024</t>
  </si>
  <si>
    <t>Mitarbeiter 025</t>
  </si>
  <si>
    <t>Mitarbeiter 026</t>
  </si>
  <si>
    <t>Mitarbeiter 027</t>
  </si>
  <si>
    <t>Mitarbeiter 028</t>
  </si>
  <si>
    <t>Mitarbeiter 029</t>
  </si>
  <si>
    <t>Mitarbeiter 030</t>
  </si>
  <si>
    <t>Mitarbeiter 031</t>
  </si>
  <si>
    <t>Mitarbeiter 032</t>
  </si>
  <si>
    <t>Mitarbeiter 033</t>
  </si>
  <si>
    <t>Mitarbeiter 034</t>
  </si>
  <si>
    <t>Mitarbeiter 035</t>
  </si>
  <si>
    <t>Mitarbeiter 036</t>
  </si>
  <si>
    <t>Mitarbeiter 037</t>
  </si>
  <si>
    <t>Mitarbeiter 038</t>
  </si>
  <si>
    <t>Mitarbeiter 039</t>
  </si>
  <si>
    <t>Mitarbeiter 040</t>
  </si>
  <si>
    <t>Mitarbeiter 041</t>
  </si>
  <si>
    <t>Mitarbeiter 042</t>
  </si>
  <si>
    <t>Mitarbeiter 043</t>
  </si>
  <si>
    <t>Mitarbeiter 044</t>
  </si>
  <si>
    <t>Mitarbeiter 045</t>
  </si>
  <si>
    <t>Mitarbeiter 046</t>
  </si>
  <si>
    <t>Mitarbeiter 047</t>
  </si>
  <si>
    <t>Mitarbeiter 048</t>
  </si>
  <si>
    <t>Mitarbeiter 049</t>
  </si>
  <si>
    <t>Mitarbeiter 050</t>
  </si>
  <si>
    <t>Kopf</t>
  </si>
  <si>
    <t>FTE</t>
  </si>
  <si>
    <t>Sozialversicherung in %</t>
  </si>
  <si>
    <t>Planung - Personal</t>
  </si>
  <si>
    <t>Lohn-/Gehaltsempfänger (L/G)</t>
  </si>
  <si>
    <t>Versicherungen / Beiträge</t>
  </si>
  <si>
    <t>KFZ-Kosten (ohne Steuern)</t>
  </si>
  <si>
    <t>Sonstige Kosten</t>
  </si>
  <si>
    <t>Kosten der Warenabgabe</t>
  </si>
  <si>
    <t>Planung - Umsatzerlöse</t>
  </si>
  <si>
    <t>Allgemeine Beschreibung</t>
  </si>
  <si>
    <t xml:space="preserve">Die Datei wurde entwickelt, um einerseits offline planen zu können und anderseits die fantastischen Auswertungsmöglichkeiten in kontool.de nutzen zu können. </t>
  </si>
  <si>
    <t>Sie können in kontool.de auch Plan-/Ist-Vergleich, Zielerreichungen und weitere Analysen durchführen.</t>
  </si>
  <si>
    <t>Sie können aber auch direkt in kontool planen und dort auch Werte pflegen.</t>
  </si>
  <si>
    <t>Die grundsätzlichen Regeln sind,</t>
  </si>
  <si>
    <t>… dass in den grün markierten Registern geplant wird.</t>
  </si>
  <si>
    <t>… dass in den gelb markierten Zellen Eingaben möglich sind.</t>
  </si>
  <si>
    <t>… dass in den Exportregistern (blaue Register) keine Eingabestattfinden und auch keine Änderungen vorgenommen werden sollen</t>
  </si>
  <si>
    <t>Ihr kontool-Team</t>
  </si>
  <si>
    <t xml:space="preserve">Für eine detaillierte Beschreibung klicken Sie bitte auf </t>
  </si>
  <si>
    <t>www.kontool.de/detailplanung/Anleitung</t>
  </si>
  <si>
    <t xml:space="preserve">Wir wünschen Ihnen viel Erfolg und freuen uns, dass Sie sich für </t>
  </si>
  <si>
    <t>entschieden haben.</t>
  </si>
  <si>
    <t>kontool.de</t>
  </si>
  <si>
    <t>Startmonat</t>
  </si>
  <si>
    <t>Excel Modell</t>
  </si>
  <si>
    <t>kontool</t>
  </si>
  <si>
    <t>Export</t>
  </si>
  <si>
    <t>(Summe)</t>
  </si>
  <si>
    <t>5. Materialaufwand:</t>
  </si>
  <si>
    <t>sonstiger Betriebsbedarf / EDV / Bürokosten</t>
  </si>
  <si>
    <t>14. Ergebnis der gewöhnlichen Geschäftstätigkeit</t>
  </si>
  <si>
    <t>15. außerordentliche Erträge</t>
  </si>
  <si>
    <t>(nicht benutzen)</t>
  </si>
  <si>
    <t>16. außerordentliche Aufwendungen</t>
  </si>
  <si>
    <t>17. außerordentliches Ergebnis</t>
  </si>
  <si>
    <t>a. Umsatzerlöse Inland</t>
  </si>
  <si>
    <t>b. Umsatzerlöse Ausland</t>
  </si>
  <si>
    <t>c. Sonstige Umsatzerlöse</t>
  </si>
  <si>
    <t>a. Löhne</t>
  </si>
  <si>
    <t>b. Gehälter</t>
  </si>
  <si>
    <t>c. Sozialaufwendungen</t>
  </si>
  <si>
    <t>d. Sonstiger Personalaufwand</t>
  </si>
  <si>
    <t>a. Betriebsteuern</t>
  </si>
  <si>
    <t>b. Reparatur / Instandhaltung</t>
  </si>
  <si>
    <t>c. Betriebskosten</t>
  </si>
  <si>
    <t>d. Versicherungen / Beiträge</t>
  </si>
  <si>
    <t>e. Transportaufwand</t>
  </si>
  <si>
    <t>f. Reisekosten</t>
  </si>
  <si>
    <t>g. KFZ Kosten</t>
  </si>
  <si>
    <t>h. Miet- und Pachtaufwand</t>
  </si>
  <si>
    <t>i. Lizenz- und Patentgebühren</t>
  </si>
  <si>
    <t>j. Rechts- und Beratungskosten</t>
  </si>
  <si>
    <t>k. Werbekosten</t>
  </si>
  <si>
    <t>l. Sonstige Kosten</t>
  </si>
  <si>
    <t>a. Erträge Finanzanlagen</t>
  </si>
  <si>
    <t>b. Zinserträge</t>
  </si>
  <si>
    <t>c. Abschreibungen Finanzanlagen</t>
  </si>
  <si>
    <t>d. Zinsaufwand</t>
  </si>
  <si>
    <t>2. Sachbezüge</t>
  </si>
  <si>
    <t>3. Bestandsveränderungen</t>
  </si>
  <si>
    <t>4. Akt. Eigenleistungen</t>
  </si>
  <si>
    <t>5. Sonstige betriebliche Erträge</t>
  </si>
  <si>
    <t>7. Materialverbrauch</t>
  </si>
  <si>
    <t>8. Wareneinsatz</t>
  </si>
  <si>
    <t>9. Fremdleistungen</t>
  </si>
  <si>
    <t>13. Abschreibungen</t>
  </si>
  <si>
    <t>18. Steuern vom Einkommen / Ertrag</t>
  </si>
  <si>
    <t>Werbekosten</t>
  </si>
  <si>
    <t>Reisekosten</t>
  </si>
  <si>
    <t>Lizenz- und Patentgebühren</t>
  </si>
  <si>
    <t>Rechts- und Beratungskosten</t>
  </si>
  <si>
    <t>3. Erhöhung oder Verminderung des Bestands an fertigen und unfertigen Erzeugnissen</t>
  </si>
  <si>
    <t>4. andere aktivierte Eigenleistungen</t>
  </si>
  <si>
    <t>6. Rohertrag</t>
  </si>
  <si>
    <t>7. sonstige betriebliche Erträge</t>
  </si>
  <si>
    <t>8. Betrieblicher Rohertrag</t>
  </si>
  <si>
    <t>9. Personalaufwand:</t>
  </si>
  <si>
    <t>10. Abschreibungen:</t>
  </si>
  <si>
    <t>11. sonstige betriebliche Aufwendungen</t>
  </si>
  <si>
    <t>Betriebsteuern</t>
  </si>
  <si>
    <t>12. Betriebsergebnis (EBIT)</t>
  </si>
  <si>
    <t>13. Erträge aus Beteiligungen,  davon aus verbundenen Unternehmen</t>
  </si>
  <si>
    <t>14. Erträge aus anderen Wertpapieren und Ausleihungen des Finanzanlagevermögens</t>
  </si>
  <si>
    <t>15. sonstige Zinsen und ähnliche Erträge,  davon aus verbundenen Unternehmen</t>
  </si>
  <si>
    <t>16. Abschreibungen auf Finanzanlagen und auf Wertpapiere des Umlaufvermögens</t>
  </si>
  <si>
    <t>17. Zinsen und ähnliche Aufwendungen</t>
  </si>
  <si>
    <t>18. Finanzerfolg / Finanzverlust</t>
  </si>
  <si>
    <t>19. Ergebnis vor Steuern</t>
  </si>
  <si>
    <t>20. Steuern vom Einkommen und vom Ertrag</t>
  </si>
  <si>
    <t>21. Jahresüberschuß/Jahresfehlbetrag</t>
  </si>
  <si>
    <t xml:space="preserve">Diese Planungsdatei ist eine Möglichkeit Ihr Unternehmen (im Detail) zu planen und diese Daten in kontool zu importieren.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</si>
</sst>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\ \ General"/>
    <numFmt numFmtId="165" formatCode="\ \ \ \ \ \ @"/>
    <numFmt numFmtId="166" formatCode="#,##0.0"/>
  </numFmts>
  <fonts count="14" x14ac:knownFonts="1">
    <font>
      <sz val="10"/>
      <name val="Calibri"/>
    </font>
    <font>
      <sz val="8"/>
      <name val="Calibri"/>
      <family val="2"/>
    </font>
    <font>
      <b/>
      <sz val="10"/>
      <name val="Calibri"/>
      <family val="2"/>
    </font>
    <font>
      <sz val="8"/>
      <color indexed="9"/>
      <name val="Calibri"/>
      <family val="2"/>
    </font>
    <font>
      <b/>
      <sz val="14"/>
      <name val="Calibri"/>
      <family val="2"/>
    </font>
    <font>
      <b/>
      <sz val="10"/>
      <color indexed="9"/>
      <name val="Calibri"/>
      <family val="2"/>
    </font>
    <font>
      <b/>
      <sz val="10"/>
      <color indexed="9"/>
      <name val="Calibri"/>
      <family val="2"/>
    </font>
    <font>
      <sz val="10"/>
      <name val="Calibri"/>
      <family val="2"/>
    </font>
    <font>
      <b/>
      <sz val="8"/>
      <name val="Calibri"/>
      <family val="2"/>
    </font>
    <font>
      <b/>
      <sz val="14"/>
      <color theme="0"/>
      <name val="Calibri"/>
      <family val="2"/>
    </font>
    <font>
      <b/>
      <sz val="12"/>
      <name val="Calibri"/>
      <family val="2"/>
    </font>
    <font>
      <u/>
      <sz val="10"/>
      <color theme="10"/>
      <name val="Calibri"/>
      <family val="2"/>
    </font>
    <font>
      <sz val="10"/>
      <color theme="3" tint="0.39997558519241921"/>
      <name val="Calibri"/>
      <family val="2"/>
    </font>
    <font>
      <b/>
      <sz val="10"/>
      <color theme="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23"/>
      </patternFill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-9.9978637043366805E-2"/>
        <bgColor indexed="64"/>
      </patternFill>
    </fill>
    <fill>
      <patternFill patternType="solid">
        <fgColor rgb="FF0097D8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theme="0"/>
      </left>
      <right/>
      <top style="thin">
        <color indexed="9"/>
      </top>
      <bottom style="thin">
        <color indexed="9"/>
      </bottom>
      <diagonal/>
    </border>
    <border>
      <left/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 style="thin">
        <color indexed="9"/>
      </bottom>
      <diagonal/>
    </border>
    <border>
      <left style="thick">
        <color theme="1"/>
      </left>
      <right style="thin">
        <color theme="0"/>
      </right>
      <top style="thick">
        <color theme="1"/>
      </top>
      <bottom style="thin">
        <color indexed="9"/>
      </bottom>
      <diagonal/>
    </border>
    <border>
      <left style="thin">
        <color theme="0"/>
      </left>
      <right style="thin">
        <color theme="0"/>
      </right>
      <top style="thick">
        <color theme="1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ck">
        <color theme="1"/>
      </top>
      <bottom/>
      <diagonal/>
    </border>
    <border>
      <left style="thick">
        <color theme="1"/>
      </left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ck">
        <color theme="1"/>
      </right>
      <top style="thin">
        <color indexed="9"/>
      </top>
      <bottom/>
      <diagonal/>
    </border>
    <border>
      <left style="thick">
        <color theme="1"/>
      </left>
      <right style="thin">
        <color theme="0"/>
      </right>
      <top style="thin">
        <color indexed="9"/>
      </top>
      <bottom style="thick">
        <color theme="1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 style="thick">
        <color theme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ck">
        <color theme="1"/>
      </bottom>
      <diagonal/>
    </border>
    <border>
      <left style="thin">
        <color indexed="9"/>
      </left>
      <right style="thick">
        <color theme="1"/>
      </right>
      <top style="thin">
        <color indexed="9"/>
      </top>
      <bottom style="thick">
        <color theme="1"/>
      </bottom>
      <diagonal/>
    </border>
    <border>
      <left style="thin">
        <color indexed="9"/>
      </left>
      <right style="thick">
        <color theme="1"/>
      </right>
      <top style="thick">
        <color theme="1"/>
      </top>
      <bottom/>
      <diagonal/>
    </border>
  </borders>
  <cellStyleXfs count="3">
    <xf numFmtId="0" fontId="0" fillId="0" borderId="0"/>
    <xf numFmtId="0" fontId="7" fillId="0" borderId="0"/>
    <xf numFmtId="0" fontId="11" fillId="0" borderId="0" applyNumberFormat="0" applyFill="0" applyBorder="0" applyAlignment="0" applyProtection="0"/>
  </cellStyleXfs>
  <cellXfs count="93">
    <xf numFmtId="0" fontId="0" fillId="0" borderId="0" xfId="0"/>
    <xf numFmtId="0" fontId="1" fillId="0" borderId="0" xfId="1" applyNumberFormat="1" applyFont="1" applyFill="1" applyAlignment="1" applyProtection="1">
      <alignment vertical="center"/>
    </xf>
    <xf numFmtId="0" fontId="7" fillId="0" borderId="0" xfId="1" applyNumberFormat="1" applyFont="1" applyFill="1" applyAlignment="1" applyProtection="1">
      <alignment vertical="center"/>
    </xf>
    <xf numFmtId="0" fontId="3" fillId="0" borderId="0" xfId="1" applyNumberFormat="1" applyFont="1" applyFill="1" applyAlignment="1" applyProtection="1">
      <alignment vertical="center"/>
    </xf>
    <xf numFmtId="0" fontId="1" fillId="0" borderId="0" xfId="1" applyNumberFormat="1" applyFont="1" applyFill="1" applyAlignment="1" applyProtection="1">
      <alignment horizontal="left" vertical="center"/>
    </xf>
    <xf numFmtId="0" fontId="7" fillId="3" borderId="0" xfId="1" applyNumberFormat="1" applyFont="1" applyFill="1" applyAlignment="1" applyProtection="1">
      <alignment vertical="center"/>
    </xf>
    <xf numFmtId="0" fontId="0" fillId="3" borderId="0" xfId="0" applyFill="1"/>
    <xf numFmtId="3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2" fillId="0" borderId="5" xfId="0" applyFont="1" applyBorder="1" applyAlignment="1">
      <alignment vertical="center"/>
    </xf>
    <xf numFmtId="3" fontId="2" fillId="0" borderId="5" xfId="0" applyNumberFormat="1" applyFont="1" applyBorder="1" applyAlignment="1">
      <alignment vertical="center"/>
    </xf>
    <xf numFmtId="3" fontId="0" fillId="0" borderId="5" xfId="0" applyNumberForma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0" fillId="0" borderId="0" xfId="0" applyNumberFormat="1"/>
    <xf numFmtId="0" fontId="0" fillId="0" borderId="0" xfId="0" applyFill="1"/>
    <xf numFmtId="0" fontId="0" fillId="0" borderId="0" xfId="0" applyBorder="1"/>
    <xf numFmtId="0" fontId="7" fillId="0" borderId="0" xfId="0" applyFont="1"/>
    <xf numFmtId="0" fontId="7" fillId="0" borderId="5" xfId="0" applyFont="1" applyBorder="1"/>
    <xf numFmtId="3" fontId="0" fillId="0" borderId="5" xfId="0" applyNumberFormat="1" applyBorder="1"/>
    <xf numFmtId="0" fontId="7" fillId="3" borderId="0" xfId="1" applyNumberFormat="1" applyFont="1" applyFill="1" applyAlignment="1" applyProtection="1">
      <alignment horizontal="right" vertical="center"/>
    </xf>
    <xf numFmtId="0" fontId="3" fillId="0" borderId="0" xfId="1" applyNumberFormat="1" applyFont="1" applyFill="1" applyAlignment="1" applyProtection="1">
      <alignment horizontal="right" vertical="center"/>
    </xf>
    <xf numFmtId="0" fontId="0" fillId="0" borderId="0" xfId="0" applyAlignment="1">
      <alignment horizontal="right"/>
    </xf>
    <xf numFmtId="0" fontId="6" fillId="2" borderId="0" xfId="1" applyNumberFormat="1" applyFont="1" applyFill="1" applyBorder="1" applyAlignment="1" applyProtection="1">
      <alignment horizontal="left" vertical="center" wrapText="1"/>
      <protection locked="0"/>
    </xf>
    <xf numFmtId="0" fontId="5" fillId="2" borderId="0" xfId="1" applyNumberFormat="1" applyFont="1" applyFill="1" applyBorder="1" applyAlignment="1" applyProtection="1">
      <alignment horizontal="left" vertical="center" wrapText="1"/>
      <protection locked="0"/>
    </xf>
    <xf numFmtId="164" fontId="1" fillId="4" borderId="6" xfId="1" applyNumberFormat="1" applyFont="1" applyFill="1" applyBorder="1" applyAlignment="1" applyProtection="1">
      <alignment horizontal="center" vertical="center"/>
    </xf>
    <xf numFmtId="164" fontId="1" fillId="4" borderId="7" xfId="1" applyNumberFormat="1" applyFont="1" applyFill="1" applyBorder="1" applyAlignment="1" applyProtection="1">
      <alignment horizontal="center" vertical="center"/>
    </xf>
    <xf numFmtId="164" fontId="1" fillId="4" borderId="8" xfId="1" applyNumberFormat="1" applyFont="1" applyFill="1" applyBorder="1" applyAlignment="1" applyProtection="1">
      <alignment horizontal="center" vertical="center"/>
    </xf>
    <xf numFmtId="4" fontId="8" fillId="0" borderId="0" xfId="1" applyNumberFormat="1" applyFont="1" applyFill="1" applyBorder="1" applyAlignment="1" applyProtection="1">
      <alignment horizontal="right" vertical="center"/>
    </xf>
    <xf numFmtId="0" fontId="4" fillId="3" borderId="0" xfId="1" applyNumberFormat="1" applyFont="1" applyFill="1" applyAlignment="1" applyProtection="1">
      <alignment horizontal="left" vertical="center"/>
    </xf>
    <xf numFmtId="164" fontId="1" fillId="4" borderId="6" xfId="1" applyNumberFormat="1" applyFont="1" applyFill="1" applyBorder="1" applyAlignment="1" applyProtection="1">
      <alignment horizontal="left" vertical="center"/>
    </xf>
    <xf numFmtId="164" fontId="8" fillId="4" borderId="6" xfId="1" applyNumberFormat="1" applyFont="1" applyFill="1" applyBorder="1" applyAlignment="1" applyProtection="1">
      <alignment horizontal="left" vertical="center"/>
    </xf>
    <xf numFmtId="164" fontId="0" fillId="0" borderId="0" xfId="0" applyNumberFormat="1"/>
    <xf numFmtId="164" fontId="1" fillId="4" borderId="0" xfId="1" applyNumberFormat="1" applyFont="1" applyFill="1" applyBorder="1" applyAlignment="1" applyProtection="1">
      <alignment horizontal="left" vertical="center"/>
    </xf>
    <xf numFmtId="0" fontId="7" fillId="0" borderId="0" xfId="0" applyFont="1" applyAlignment="1">
      <alignment horizontal="right"/>
    </xf>
    <xf numFmtId="4" fontId="1" fillId="0" borderId="0" xfId="1" applyNumberFormat="1" applyFont="1" applyFill="1" applyBorder="1" applyAlignment="1" applyProtection="1">
      <alignment horizontal="right" vertical="center"/>
    </xf>
    <xf numFmtId="165" fontId="1" fillId="4" borderId="6" xfId="1" applyNumberFormat="1" applyFont="1" applyFill="1" applyBorder="1" applyAlignment="1" applyProtection="1">
      <alignment horizontal="left" vertical="center"/>
    </xf>
    <xf numFmtId="0" fontId="2" fillId="0" borderId="0" xfId="0" applyFont="1"/>
    <xf numFmtId="4" fontId="1" fillId="0" borderId="2" xfId="1" applyNumberFormat="1" applyFont="1" applyFill="1" applyBorder="1" applyAlignment="1" applyProtection="1">
      <alignment horizontal="right" vertical="center"/>
    </xf>
    <xf numFmtId="0" fontId="1" fillId="5" borderId="2" xfId="1" applyNumberFormat="1" applyFont="1" applyFill="1" applyBorder="1" applyAlignment="1" applyProtection="1">
      <alignment horizontal="center" vertical="center"/>
    </xf>
    <xf numFmtId="4" fontId="1" fillId="5" borderId="2" xfId="1" applyNumberFormat="1" applyFont="1" applyFill="1" applyBorder="1" applyAlignment="1" applyProtection="1">
      <alignment horizontal="right"/>
    </xf>
    <xf numFmtId="3" fontId="1" fillId="5" borderId="2" xfId="1" applyNumberFormat="1" applyFont="1" applyFill="1" applyBorder="1" applyAlignment="1" applyProtection="1">
      <alignment horizontal="right"/>
    </xf>
    <xf numFmtId="0" fontId="1" fillId="5" borderId="2" xfId="1" applyNumberFormat="1" applyFont="1" applyFill="1" applyBorder="1" applyAlignment="1" applyProtection="1">
      <alignment horizontal="left" vertical="center"/>
    </xf>
    <xf numFmtId="4" fontId="1" fillId="5" borderId="2" xfId="1" applyNumberFormat="1" applyFont="1" applyFill="1" applyBorder="1" applyAlignment="1" applyProtection="1">
      <alignment horizontal="right" vertical="center"/>
    </xf>
    <xf numFmtId="4" fontId="8" fillId="0" borderId="3" xfId="1" applyNumberFormat="1" applyFont="1" applyFill="1" applyBorder="1" applyAlignment="1" applyProtection="1">
      <alignment horizontal="right" vertical="center"/>
    </xf>
    <xf numFmtId="14" fontId="1" fillId="5" borderId="2" xfId="1" applyNumberFormat="1" applyFont="1" applyFill="1" applyBorder="1" applyAlignment="1" applyProtection="1">
      <alignment horizontal="right" vertical="center"/>
    </xf>
    <xf numFmtId="0" fontId="1" fillId="5" borderId="2" xfId="1" applyNumberFormat="1" applyFont="1" applyFill="1" applyBorder="1" applyAlignment="1" applyProtection="1">
      <alignment horizontal="right" vertical="center"/>
    </xf>
    <xf numFmtId="166" fontId="1" fillId="5" borderId="2" xfId="1" applyNumberFormat="1" applyFont="1" applyFill="1" applyBorder="1" applyAlignment="1" applyProtection="1">
      <alignment horizontal="right" vertical="center"/>
    </xf>
    <xf numFmtId="3" fontId="8" fillId="0" borderId="0" xfId="1" applyNumberFormat="1" applyFont="1" applyFill="1" applyBorder="1" applyAlignment="1" applyProtection="1">
      <alignment horizontal="right" vertical="center"/>
    </xf>
    <xf numFmtId="3" fontId="1" fillId="0" borderId="0" xfId="1" applyNumberFormat="1" applyFont="1" applyFill="1" applyBorder="1" applyAlignment="1" applyProtection="1">
      <alignment horizontal="right" vertical="center"/>
    </xf>
    <xf numFmtId="3" fontId="0" fillId="0" borderId="0" xfId="0" applyNumberFormat="1" applyFill="1"/>
    <xf numFmtId="164" fontId="8" fillId="4" borderId="0" xfId="1" applyNumberFormat="1" applyFont="1" applyFill="1" applyBorder="1" applyAlignment="1" applyProtection="1">
      <alignment horizontal="left" vertical="center"/>
    </xf>
    <xf numFmtId="0" fontId="0" fillId="0" borderId="0" xfId="0" applyFill="1" applyBorder="1"/>
    <xf numFmtId="1" fontId="0" fillId="0" borderId="0" xfId="0" applyNumberFormat="1"/>
    <xf numFmtId="164" fontId="8" fillId="4" borderId="6" xfId="1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2" fontId="1" fillId="5" borderId="2" xfId="1" applyNumberFormat="1" applyFont="1" applyFill="1" applyBorder="1" applyAlignment="1" applyProtection="1">
      <alignment horizontal="center" vertical="center"/>
    </xf>
    <xf numFmtId="1" fontId="1" fillId="5" borderId="2" xfId="1" applyNumberFormat="1" applyFont="1" applyFill="1" applyBorder="1" applyAlignment="1" applyProtection="1">
      <alignment horizontal="center" vertical="center"/>
    </xf>
    <xf numFmtId="0" fontId="9" fillId="6" borderId="0" xfId="1" applyNumberFormat="1" applyFont="1" applyFill="1" applyAlignment="1" applyProtection="1">
      <alignment horizontal="left" vertical="center"/>
    </xf>
    <xf numFmtId="0" fontId="10" fillId="0" borderId="0" xfId="0" applyFont="1"/>
    <xf numFmtId="164" fontId="1" fillId="7" borderId="6" xfId="1" applyNumberFormat="1" applyFont="1" applyFill="1" applyBorder="1" applyAlignment="1" applyProtection="1">
      <alignment horizontal="left" vertical="center"/>
    </xf>
    <xf numFmtId="4" fontId="1" fillId="7" borderId="2" xfId="1" applyNumberFormat="1" applyFont="1" applyFill="1" applyBorder="1" applyAlignment="1" applyProtection="1">
      <alignment horizontal="right" vertical="center"/>
    </xf>
    <xf numFmtId="164" fontId="1" fillId="7" borderId="13" xfId="1" applyNumberFormat="1" applyFont="1" applyFill="1" applyBorder="1" applyAlignment="1" applyProtection="1">
      <alignment horizontal="left" vertical="center"/>
    </xf>
    <xf numFmtId="4" fontId="1" fillId="7" borderId="14" xfId="1" applyNumberFormat="1" applyFont="1" applyFill="1" applyBorder="1" applyAlignment="1" applyProtection="1">
      <alignment horizontal="right" vertical="center"/>
    </xf>
    <xf numFmtId="4" fontId="1" fillId="7" borderId="16" xfId="1" applyNumberFormat="1" applyFont="1" applyFill="1" applyBorder="1" applyAlignment="1" applyProtection="1">
      <alignment horizontal="right" vertical="center"/>
    </xf>
    <xf numFmtId="164" fontId="1" fillId="7" borderId="18" xfId="1" applyNumberFormat="1" applyFont="1" applyFill="1" applyBorder="1" applyAlignment="1" applyProtection="1">
      <alignment horizontal="left" vertical="center"/>
    </xf>
    <xf numFmtId="4" fontId="1" fillId="7" borderId="19" xfId="1" applyNumberFormat="1" applyFont="1" applyFill="1" applyBorder="1" applyAlignment="1" applyProtection="1">
      <alignment horizontal="right" vertical="center"/>
    </xf>
    <xf numFmtId="4" fontId="1" fillId="7" borderId="20" xfId="1" applyNumberFormat="1" applyFont="1" applyFill="1" applyBorder="1" applyAlignment="1" applyProtection="1">
      <alignment horizontal="right" vertical="center"/>
    </xf>
    <xf numFmtId="4" fontId="1" fillId="7" borderId="21" xfId="1" applyNumberFormat="1" applyFont="1" applyFill="1" applyBorder="1" applyAlignment="1" applyProtection="1">
      <alignment horizontal="right" vertical="center"/>
    </xf>
    <xf numFmtId="0" fontId="11" fillId="0" borderId="0" xfId="2"/>
    <xf numFmtId="164" fontId="0" fillId="0" borderId="0" xfId="0" applyNumberFormat="1" applyAlignment="1">
      <alignment horizontal="right"/>
    </xf>
    <xf numFmtId="3" fontId="0" fillId="0" borderId="0" xfId="0" applyNumberFormat="1" applyAlignment="1">
      <alignment horizontal="right"/>
    </xf>
    <xf numFmtId="0" fontId="0" fillId="8" borderId="0" xfId="0" applyFill="1"/>
    <xf numFmtId="0" fontId="0" fillId="5" borderId="0" xfId="0" applyFill="1"/>
    <xf numFmtId="0" fontId="12" fillId="5" borderId="0" xfId="0" applyFont="1" applyFill="1"/>
    <xf numFmtId="0" fontId="13" fillId="0" borderId="0" xfId="0" applyFont="1" applyFill="1"/>
    <xf numFmtId="0" fontId="7" fillId="8" borderId="0" xfId="0" applyFont="1" applyFill="1"/>
    <xf numFmtId="3" fontId="8" fillId="0" borderId="3" xfId="1" applyNumberFormat="1" applyFont="1" applyFill="1" applyBorder="1" applyAlignment="1" applyProtection="1">
      <alignment horizontal="right" vertical="center"/>
    </xf>
    <xf numFmtId="3" fontId="1" fillId="5" borderId="2" xfId="1" applyNumberFormat="1" applyFont="1" applyFill="1" applyBorder="1" applyAlignment="1" applyProtection="1">
      <alignment horizontal="right" vertical="center"/>
    </xf>
    <xf numFmtId="3" fontId="7" fillId="0" borderId="0" xfId="0" applyNumberFormat="1" applyFont="1"/>
    <xf numFmtId="3" fontId="1" fillId="5" borderId="0" xfId="1" applyNumberFormat="1" applyFont="1" applyFill="1" applyBorder="1" applyAlignment="1" applyProtection="1">
      <alignment horizontal="center"/>
    </xf>
    <xf numFmtId="0" fontId="11" fillId="0" borderId="0" xfId="2" applyAlignment="1">
      <alignment horizontal="left"/>
    </xf>
    <xf numFmtId="3" fontId="6" fillId="2" borderId="0" xfId="1" applyNumberFormat="1" applyFont="1" applyFill="1" applyBorder="1" applyAlignment="1" applyProtection="1">
      <alignment horizontal="left" vertical="center" wrapText="1"/>
      <protection locked="0"/>
    </xf>
    <xf numFmtId="164" fontId="1" fillId="4" borderId="9" xfId="1" applyNumberFormat="1" applyFont="1" applyFill="1" applyBorder="1" applyAlignment="1" applyProtection="1">
      <alignment horizontal="center" vertical="center"/>
    </xf>
    <xf numFmtId="164" fontId="1" fillId="4" borderId="0" xfId="1" applyNumberFormat="1" applyFont="1" applyFill="1" applyBorder="1" applyAlignment="1" applyProtection="1">
      <alignment horizontal="center" vertical="center"/>
    </xf>
    <xf numFmtId="4" fontId="1" fillId="5" borderId="4" xfId="1" applyNumberFormat="1" applyFont="1" applyFill="1" applyBorder="1" applyAlignment="1" applyProtection="1">
      <alignment horizontal="right" vertical="center"/>
    </xf>
    <xf numFmtId="4" fontId="1" fillId="5" borderId="0" xfId="1" applyNumberFormat="1" applyFont="1" applyFill="1" applyBorder="1" applyAlignment="1" applyProtection="1">
      <alignment horizontal="right" vertical="center"/>
    </xf>
    <xf numFmtId="164" fontId="1" fillId="4" borderId="1" xfId="1" applyNumberFormat="1" applyFont="1" applyFill="1" applyBorder="1" applyAlignment="1" applyProtection="1">
      <alignment horizontal="center" vertical="center"/>
    </xf>
    <xf numFmtId="164" fontId="8" fillId="4" borderId="10" xfId="1" applyNumberFormat="1" applyFont="1" applyFill="1" applyBorder="1" applyAlignment="1" applyProtection="1">
      <alignment horizontal="center" vertical="center" wrapText="1"/>
    </xf>
    <xf numFmtId="164" fontId="8" fillId="4" borderId="11" xfId="1" applyNumberFormat="1" applyFont="1" applyFill="1" applyBorder="1" applyAlignment="1" applyProtection="1">
      <alignment horizontal="center" vertical="center" wrapText="1"/>
    </xf>
    <xf numFmtId="0" fontId="1" fillId="7" borderId="12" xfId="1" applyNumberFormat="1" applyFont="1" applyFill="1" applyBorder="1" applyAlignment="1" applyProtection="1">
      <alignment horizontal="left" vertical="center"/>
    </xf>
    <xf numFmtId="0" fontId="1" fillId="7" borderId="15" xfId="1" applyNumberFormat="1" applyFont="1" applyFill="1" applyBorder="1" applyAlignment="1" applyProtection="1">
      <alignment horizontal="left" vertical="center"/>
    </xf>
    <xf numFmtId="0" fontId="1" fillId="7" borderId="17" xfId="1" applyNumberFormat="1" applyFont="1" applyFill="1" applyBorder="1" applyAlignment="1" applyProtection="1">
      <alignment horizontal="left" vertical="center"/>
    </xf>
  </cellXfs>
  <cellStyles count="3">
    <cellStyle name="Link" xfId="2" builtinId="8"/>
    <cellStyle name="Standard" xfId="0" builtinId="0"/>
    <cellStyle name="Standard 2" xfId="1" xr:uid="{00000000-0005-0000-0000-000002000000}"/>
  </cellStyles>
  <dxfs count="0"/>
  <tableStyles count="0" defaultTableStyle="TableStyleMedium2" defaultPivotStyle="PivotStyleLight16"/>
  <colors>
    <mruColors>
      <color rgb="FF0097D8"/>
      <color rgb="FF19A1DC"/>
      <color rgb="FFE3E3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pivotCacheDefinition" Target="pivotCache/pivotCacheDefinition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ontool.de" TargetMode="Externa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hyperlink" Target="http://www.kontool.de/detailplanung/Anleitung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www.kontool.de" TargetMode="Externa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kontool.de/detailplanung/Anleitung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www.kontool.de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ontool.de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ontool.de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ontool.de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ontool.de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ontool.de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ontool.de" TargetMode="Externa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ontool.d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0</xdr:row>
      <xdr:rowOff>28575</xdr:rowOff>
    </xdr:from>
    <xdr:to>
      <xdr:col>8</xdr:col>
      <xdr:colOff>333375</xdr:colOff>
      <xdr:row>2</xdr:row>
      <xdr:rowOff>311875</xdr:rowOff>
    </xdr:to>
    <xdr:pic>
      <xdr:nvPicPr>
        <xdr:cNvPr id="2" name="Grafi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6225" y="28575"/>
          <a:ext cx="3743325" cy="60715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0</xdr:row>
      <xdr:rowOff>28575</xdr:rowOff>
    </xdr:from>
    <xdr:to>
      <xdr:col>2</xdr:col>
      <xdr:colOff>3752850</xdr:colOff>
      <xdr:row>2</xdr:row>
      <xdr:rowOff>311875</xdr:rowOff>
    </xdr:to>
    <xdr:pic>
      <xdr:nvPicPr>
        <xdr:cNvPr id="3" name="Grafik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6225" y="28575"/>
          <a:ext cx="3743325" cy="607150"/>
        </a:xfrm>
        <a:prstGeom prst="rect">
          <a:avLst/>
        </a:prstGeom>
      </xdr:spPr>
    </xdr:pic>
    <xdr:clientData/>
  </xdr:twoCellAnchor>
  <xdr:twoCellAnchor>
    <xdr:from>
      <xdr:col>2</xdr:col>
      <xdr:colOff>2114661</xdr:colOff>
      <xdr:row>16</xdr:row>
      <xdr:rowOff>131365</xdr:rowOff>
    </xdr:from>
    <xdr:to>
      <xdr:col>3</xdr:col>
      <xdr:colOff>114411</xdr:colOff>
      <xdr:row>20</xdr:row>
      <xdr:rowOff>23151</xdr:rowOff>
    </xdr:to>
    <xdr:sp macro="" textlink="">
      <xdr:nvSpPr>
        <xdr:cNvPr id="2" name="Pfeil nach rechts 1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/>
      </xdr:nvSpPr>
      <xdr:spPr>
        <a:xfrm rot="20890672">
          <a:off x="2381361" y="3274615"/>
          <a:ext cx="1866900" cy="539486"/>
        </a:xfrm>
        <a:prstGeom prst="rightArrow">
          <a:avLst/>
        </a:prstGeom>
        <a:solidFill>
          <a:srgbClr val="0097D8"/>
        </a:solidFill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DE" sz="1100"/>
            <a:t>nach kontool kopieren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0</xdr:row>
      <xdr:rowOff>28575</xdr:rowOff>
    </xdr:from>
    <xdr:to>
      <xdr:col>2</xdr:col>
      <xdr:colOff>3752850</xdr:colOff>
      <xdr:row>2</xdr:row>
      <xdr:rowOff>311875</xdr:rowOff>
    </xdr:to>
    <xdr:pic>
      <xdr:nvPicPr>
        <xdr:cNvPr id="2" name="Grafi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6225" y="28575"/>
          <a:ext cx="3743325" cy="607150"/>
        </a:xfrm>
        <a:prstGeom prst="rect">
          <a:avLst/>
        </a:prstGeom>
      </xdr:spPr>
    </xdr:pic>
    <xdr:clientData/>
  </xdr:twoCellAnchor>
  <xdr:twoCellAnchor>
    <xdr:from>
      <xdr:col>2</xdr:col>
      <xdr:colOff>2114661</xdr:colOff>
      <xdr:row>16</xdr:row>
      <xdr:rowOff>131365</xdr:rowOff>
    </xdr:from>
    <xdr:to>
      <xdr:col>3</xdr:col>
      <xdr:colOff>114411</xdr:colOff>
      <xdr:row>20</xdr:row>
      <xdr:rowOff>23151</xdr:rowOff>
    </xdr:to>
    <xdr:sp macro="" textlink="">
      <xdr:nvSpPr>
        <xdr:cNvPr id="4" name="Pfeil nach rechts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SpPr/>
      </xdr:nvSpPr>
      <xdr:spPr>
        <a:xfrm rot="20890672">
          <a:off x="2381361" y="3274615"/>
          <a:ext cx="1866900" cy="539486"/>
        </a:xfrm>
        <a:prstGeom prst="rightArrow">
          <a:avLst/>
        </a:prstGeom>
        <a:solidFill>
          <a:srgbClr val="0097D8"/>
        </a:solidFill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DE" sz="1100"/>
            <a:t>nach kontool kopieren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0</xdr:row>
      <xdr:rowOff>28575</xdr:rowOff>
    </xdr:from>
    <xdr:to>
      <xdr:col>7</xdr:col>
      <xdr:colOff>323850</xdr:colOff>
      <xdr:row>2</xdr:row>
      <xdr:rowOff>311875</xdr:rowOff>
    </xdr:to>
    <xdr:pic>
      <xdr:nvPicPr>
        <xdr:cNvPr id="3" name="Grafik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6225" y="28575"/>
          <a:ext cx="3743325" cy="6071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0</xdr:row>
      <xdr:rowOff>28575</xdr:rowOff>
    </xdr:from>
    <xdr:to>
      <xdr:col>7</xdr:col>
      <xdr:colOff>323850</xdr:colOff>
      <xdr:row>2</xdr:row>
      <xdr:rowOff>311875</xdr:rowOff>
    </xdr:to>
    <xdr:pic>
      <xdr:nvPicPr>
        <xdr:cNvPr id="3" name="Grafik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6225" y="28575"/>
          <a:ext cx="3743325" cy="6071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0</xdr:row>
      <xdr:rowOff>28575</xdr:rowOff>
    </xdr:from>
    <xdr:to>
      <xdr:col>4</xdr:col>
      <xdr:colOff>304800</xdr:colOff>
      <xdr:row>2</xdr:row>
      <xdr:rowOff>311875</xdr:rowOff>
    </xdr:to>
    <xdr:pic>
      <xdr:nvPicPr>
        <xdr:cNvPr id="3" name="Grafik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6225" y="28575"/>
          <a:ext cx="3743325" cy="6071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2</xdr:row>
      <xdr:rowOff>19050</xdr:rowOff>
    </xdr:from>
    <xdr:to>
      <xdr:col>7</xdr:col>
      <xdr:colOff>333375</xdr:colOff>
      <xdr:row>4</xdr:row>
      <xdr:rowOff>302350</xdr:rowOff>
    </xdr:to>
    <xdr:pic>
      <xdr:nvPicPr>
        <xdr:cNvPr id="3" name="Grafik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5750" y="19050"/>
          <a:ext cx="3743325" cy="6071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2</xdr:row>
      <xdr:rowOff>19050</xdr:rowOff>
    </xdr:from>
    <xdr:to>
      <xdr:col>7</xdr:col>
      <xdr:colOff>333375</xdr:colOff>
      <xdr:row>4</xdr:row>
      <xdr:rowOff>302350</xdr:rowOff>
    </xdr:to>
    <xdr:pic>
      <xdr:nvPicPr>
        <xdr:cNvPr id="3" name="Grafik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5750" y="19050"/>
          <a:ext cx="3743325" cy="6071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0</xdr:row>
      <xdr:rowOff>28575</xdr:rowOff>
    </xdr:from>
    <xdr:to>
      <xdr:col>7</xdr:col>
      <xdr:colOff>323850</xdr:colOff>
      <xdr:row>2</xdr:row>
      <xdr:rowOff>311875</xdr:rowOff>
    </xdr:to>
    <xdr:pic>
      <xdr:nvPicPr>
        <xdr:cNvPr id="3" name="Grafik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6225" y="28575"/>
          <a:ext cx="3743325" cy="60715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85725</xdr:rowOff>
    </xdr:from>
    <xdr:to>
      <xdr:col>7</xdr:col>
      <xdr:colOff>247650</xdr:colOff>
      <xdr:row>2</xdr:row>
      <xdr:rowOff>238125</xdr:rowOff>
    </xdr:to>
    <xdr:pic>
      <xdr:nvPicPr>
        <xdr:cNvPr id="2" name="Grafik 1" descr="http://www.kantiko.com/wp-content/uploads/2013/10/logo.png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85725"/>
          <a:ext cx="381000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0</xdr:row>
      <xdr:rowOff>28576</xdr:rowOff>
    </xdr:from>
    <xdr:to>
      <xdr:col>2</xdr:col>
      <xdr:colOff>3752850</xdr:colOff>
      <xdr:row>2</xdr:row>
      <xdr:rowOff>311876</xdr:rowOff>
    </xdr:to>
    <xdr:pic>
      <xdr:nvPicPr>
        <xdr:cNvPr id="3" name="Grafik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6225" y="28576"/>
          <a:ext cx="3743325" cy="60715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buetzow" refreshedDate="42046.697174421293" createdVersion="4" refreshedVersion="4" minRefreshableVersion="3" recordCount="2" xr:uid="{00000000-000A-0000-FFFF-FFFF00000000}">
  <cacheSource type="worksheet">
    <worksheetSource ref="D1:D9" sheet="Hilfsblatt"/>
  </cacheSource>
  <cacheFields count="1">
    <cacheField name="Status" numFmtId="0">
      <sharedItems count="2">
        <s v="Plan"/>
        <s v="Ist"/>
      </sharedItems>
    </cacheField>
  </cacheFields>
  <extLst>
    <ext xmlns:x14="http://schemas.microsoft.com/office/spreadsheetml/2009/9/main" uri="{725AE2AE-9491-48be-B2B4-4EB974FC3084}">
      <x14:pivotCacheDefinition pivotCacheId="4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buetzow" refreshedDate="42047.555318749997" createdVersion="4" refreshedVersion="4" minRefreshableVersion="3" recordCount="12" xr:uid="{00000000-000A-0000-FFFF-FFFF01000000}">
  <cacheSource type="worksheet">
    <worksheetSource ref="H1:J13" sheet="Hilfsblatt"/>
  </cacheSource>
  <cacheFields count="3">
    <cacheField name="Monat" numFmtId="0">
      <sharedItems count="12">
        <s v="Jan"/>
        <s v="Feb"/>
        <s v="Mär"/>
        <s v="Apr"/>
        <s v="Mai"/>
        <s v="Jun"/>
        <s v="Jul"/>
        <s v="Aug"/>
        <s v="Sep"/>
        <s v="Okt"/>
        <s v="Nov"/>
        <s v="Dez"/>
      </sharedItems>
    </cacheField>
    <cacheField name="Name" numFmtId="0">
      <sharedItems count="12">
        <s v="Januar"/>
        <s v="Februar"/>
        <s v="März"/>
        <s v="April"/>
        <s v="Mai"/>
        <s v="Juni"/>
        <s v="Juli"/>
        <s v="August"/>
        <s v="September"/>
        <s v="Oktober"/>
        <s v="November"/>
        <s v="Dezember"/>
      </sharedItems>
    </cacheField>
    <cacheField name="Nr" numFmtId="0">
      <sharedItems containsSemiMixedTypes="0" containsString="0" containsNumber="1" containsInteger="1" minValue="1" maxValue="12" count="12">
        <n v="1"/>
        <n v="2"/>
        <n v="3"/>
        <n v="4"/>
        <n v="5"/>
        <n v="6"/>
        <n v="7"/>
        <n v="8"/>
        <n v="9"/>
        <n v="10"/>
        <n v="11"/>
        <n v="12"/>
      </sharedItems>
    </cacheField>
  </cacheFields>
  <extLst>
    <ext xmlns:x14="http://schemas.microsoft.com/office/spreadsheetml/2009/9/main" uri="{725AE2AE-9491-48be-B2B4-4EB974FC3084}">
      <x14:pivotCacheDefinition pivotCacheId="6"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buetzow" refreshedDate="42376.847068171293" createdVersion="4" refreshedVersion="4" minRefreshableVersion="3" recordCount="5" xr:uid="{00000000-000A-0000-FFFF-FFFF02000000}">
  <cacheSource type="worksheet">
    <worksheetSource ref="A1:A6" sheet="Hilfsblatt"/>
  </cacheSource>
  <cacheFields count="1">
    <cacheField name="Jahr" numFmtId="0">
      <sharedItems containsSemiMixedTypes="0" containsString="0" containsNumber="1" containsInteger="1" minValue="2015" maxValue="2020" count="6">
        <n v="2016"/>
        <n v="2017"/>
        <n v="2018"/>
        <n v="2019"/>
        <n v="2020"/>
        <n v="2015" u="1"/>
      </sharedItems>
    </cacheField>
  </cacheFields>
  <extLst>
    <ext xmlns:x14="http://schemas.microsoft.com/office/spreadsheetml/2009/9/main" uri="{725AE2AE-9491-48be-B2B4-4EB974FC3084}">
      <x14:pivotCacheDefinition pivotCacheId="7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">
  <r>
    <x v="0"/>
  </r>
  <r>
    <x v="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2">
  <r>
    <x v="0"/>
    <x v="0"/>
    <x v="0"/>
  </r>
  <r>
    <x v="1"/>
    <x v="1"/>
    <x v="1"/>
  </r>
  <r>
    <x v="2"/>
    <x v="2"/>
    <x v="2"/>
  </r>
  <r>
    <x v="3"/>
    <x v="3"/>
    <x v="3"/>
  </r>
  <r>
    <x v="4"/>
    <x v="4"/>
    <x v="4"/>
  </r>
  <r>
    <x v="5"/>
    <x v="5"/>
    <x v="5"/>
  </r>
  <r>
    <x v="6"/>
    <x v="6"/>
    <x v="6"/>
  </r>
  <r>
    <x v="7"/>
    <x v="7"/>
    <x v="7"/>
  </r>
  <r>
    <x v="8"/>
    <x v="8"/>
    <x v="8"/>
  </r>
  <r>
    <x v="9"/>
    <x v="9"/>
    <x v="9"/>
  </r>
  <r>
    <x v="10"/>
    <x v="10"/>
    <x v="10"/>
  </r>
  <r>
    <x v="11"/>
    <x v="11"/>
    <x v="11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5">
  <r>
    <x v="0"/>
  </r>
  <r>
    <x v="1"/>
  </r>
  <r>
    <x v="2"/>
  </r>
  <r>
    <x v="3"/>
  </r>
  <r>
    <x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C00-000002000000}" name="PivotTable3" cacheId="0" applyNumberFormats="0" applyBorderFormats="0" applyFontFormats="0" applyPatternFormats="0" applyAlignmentFormats="0" applyWidthHeightFormats="1" dataCaption="Werte" updatedVersion="4" minRefreshableVersion="3" useAutoFormatting="1" itemPrintTitles="1" createdVersion="4" indent="0" outline="1" outlineData="1" multipleFieldFilters="0">
  <location ref="D11" firstHeaderRow="0" firstDataRow="0" firstDataCol="0" rowPageCount="1" colPageCount="1"/>
  <pivotFields count="1">
    <pivotField axis="axisPage" showAll="0">
      <items count="3">
        <item x="1"/>
        <item x="0"/>
        <item t="default"/>
      </items>
    </pivotField>
  </pivotFields>
  <pageFields count="1">
    <pageField fld="0" item="1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C00-000001000000}" name="PivotTable2" cacheId="2" applyNumberFormats="0" applyBorderFormats="0" applyFontFormats="0" applyPatternFormats="0" applyAlignmentFormats="0" applyWidthHeightFormats="1" dataCaption="Werte" updatedVersion="4" minRefreshableVersion="3" useAutoFormatting="1" itemPrintTitles="1" createdVersion="4" indent="0" outline="1" outlineData="1" multipleFieldFilters="0">
  <location ref="A11" firstHeaderRow="0" firstDataRow="0" firstDataCol="0" rowPageCount="1" colPageCount="1"/>
  <pivotFields count="1">
    <pivotField axis="axisPage" showAll="0">
      <items count="7">
        <item m="1" x="5"/>
        <item x="0"/>
        <item x="1"/>
        <item x="2"/>
        <item x="3"/>
        <item x="4"/>
        <item t="default"/>
      </items>
    </pivotField>
  </pivotFields>
  <pageFields count="1">
    <pageField fld="0" item="1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C00-000000000000}" name="PivotTable1" cacheId="1" applyNumberFormats="0" applyBorderFormats="0" applyFontFormats="0" applyPatternFormats="0" applyAlignmentFormats="0" applyWidthHeightFormats="1" dataCaption="Werte" updatedVersion="4" minRefreshableVersion="3" useAutoFormatting="1" rowGrandTotals="0" colGrandTotals="0" itemPrintTitles="1" createdVersion="4" indent="0" compact="0" compactData="0" multipleFieldFilters="0">
  <location ref="H19:I43" firstHeaderRow="1" firstDataRow="1" firstDataCol="2" rowPageCount="1" colPageCount="1"/>
  <pivotFields count="3">
    <pivotField axis="axisPage" compact="0" outline="0" showAll="0" insertBlankRow="1" defaultSubtotal="0">
      <items count="12">
        <item x="0"/>
        <item x="1"/>
        <item x="4"/>
        <item x="2"/>
        <item x="3"/>
        <item x="5"/>
        <item x="6"/>
        <item x="7"/>
        <item x="8"/>
        <item x="9"/>
        <item x="10"/>
        <item x="1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insertBlankRow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insertBlankRow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2">
    <field x="1"/>
    <field x="2"/>
  </rowFields>
  <rowItems count="24">
    <i>
      <x/>
      <x/>
    </i>
    <i t="blank">
      <x/>
    </i>
    <i>
      <x v="1"/>
      <x v="1"/>
    </i>
    <i t="blank">
      <x v="1"/>
    </i>
    <i>
      <x v="2"/>
      <x v="2"/>
    </i>
    <i t="blank">
      <x v="2"/>
    </i>
    <i>
      <x v="3"/>
      <x v="3"/>
    </i>
    <i t="blank">
      <x v="3"/>
    </i>
    <i>
      <x v="4"/>
      <x v="4"/>
    </i>
    <i t="blank">
      <x v="4"/>
    </i>
    <i>
      <x v="5"/>
      <x v="5"/>
    </i>
    <i t="blank">
      <x v="5"/>
    </i>
    <i>
      <x v="6"/>
      <x v="6"/>
    </i>
    <i t="blank">
      <x v="6"/>
    </i>
    <i>
      <x v="7"/>
      <x v="7"/>
    </i>
    <i t="blank">
      <x v="7"/>
    </i>
    <i>
      <x v="8"/>
      <x v="8"/>
    </i>
    <i t="blank">
      <x v="8"/>
    </i>
    <i>
      <x v="9"/>
      <x v="9"/>
    </i>
    <i t="blank">
      <x v="9"/>
    </i>
    <i>
      <x v="10"/>
      <x v="10"/>
    </i>
    <i t="blank">
      <x v="10"/>
    </i>
    <i>
      <x v="11"/>
      <x v="11"/>
    </i>
    <i t="blank">
      <x v="11"/>
    </i>
  </rowItems>
  <colItems count="1">
    <i/>
  </colItems>
  <pageFields count="1">
    <pageField fld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Larissa">
  <a:themeElements>
    <a:clrScheme name="kantiko">
      <a:dk1>
        <a:srgbClr val="1D1D1B"/>
      </a:dk1>
      <a:lt1>
        <a:sysClr val="window" lastClr="FFFFFF"/>
      </a:lt1>
      <a:dk2>
        <a:srgbClr val="4D4D4D"/>
      </a:dk2>
      <a:lt2>
        <a:srgbClr val="E5E5E5"/>
      </a:lt2>
      <a:accent1>
        <a:srgbClr val="FFE90E"/>
      </a:accent1>
      <a:accent2>
        <a:srgbClr val="FFF7AF"/>
      </a:accent2>
      <a:accent3>
        <a:srgbClr val="8B8B8D"/>
      </a:accent3>
      <a:accent4>
        <a:srgbClr val="959799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kontool.de/detailplanung/Anleitung" TargetMode="External"/><Relationship Id="rId2" Type="http://schemas.openxmlformats.org/officeDocument/2006/relationships/hyperlink" Target="https://www.mykontool.de/" TargetMode="External"/><Relationship Id="rId1" Type="http://schemas.openxmlformats.org/officeDocument/2006/relationships/hyperlink" Target="http://www.kontool.de/detailplanung/Anleitung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B3:BU175"/>
  <sheetViews>
    <sheetView showGridLines="0" showRowColHeaders="0" tabSelected="1" workbookViewId="0">
      <selection activeCell="E7" sqref="E7:I7"/>
    </sheetView>
  </sheetViews>
  <sheetFormatPr baseColWidth="10" defaultRowHeight="12.75" x14ac:dyDescent="0.2"/>
  <cols>
    <col min="1" max="2" width="2" customWidth="1"/>
    <col min="3" max="3" width="32" customWidth="1"/>
    <col min="4" max="4" width="2.140625" customWidth="1"/>
    <col min="5" max="5" width="8.5703125" style="22" customWidth="1"/>
    <col min="6" max="6" width="2.140625" customWidth="1"/>
    <col min="7" max="7" width="4.42578125" customWidth="1"/>
    <col min="8" max="8" width="2" customWidth="1"/>
    <col min="9" max="9" width="9.85546875" customWidth="1"/>
  </cols>
  <sheetData>
    <row r="3" spans="2:73" ht="28.5" customHeight="1" x14ac:dyDescent="0.2"/>
    <row r="4" spans="2:73" ht="26.25" customHeight="1" x14ac:dyDescent="0.2">
      <c r="B4" s="15"/>
      <c r="C4" s="58" t="s">
        <v>53</v>
      </c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  <c r="AU4" s="58"/>
      <c r="AV4" s="58"/>
      <c r="AW4" s="58"/>
      <c r="AX4" s="58"/>
      <c r="AY4" s="58"/>
      <c r="AZ4" s="58"/>
      <c r="BA4" s="58"/>
      <c r="BB4" s="58"/>
      <c r="BC4" s="58"/>
      <c r="BD4" s="58"/>
      <c r="BE4" s="58"/>
      <c r="BF4" s="58"/>
      <c r="BG4" s="58"/>
      <c r="BH4" s="58"/>
      <c r="BI4" s="58"/>
      <c r="BJ4" s="58"/>
      <c r="BK4" s="58"/>
      <c r="BL4" s="58"/>
      <c r="BM4" s="58"/>
      <c r="BN4" s="58"/>
      <c r="BO4" s="58"/>
      <c r="BP4" s="58"/>
      <c r="BQ4" s="58"/>
      <c r="BR4" s="58"/>
      <c r="BS4" s="58"/>
      <c r="BT4" s="58"/>
      <c r="BU4" s="58"/>
    </row>
    <row r="5" spans="2:73" x14ac:dyDescent="0.2">
      <c r="C5" s="1"/>
      <c r="D5" s="3"/>
      <c r="E5" s="21"/>
      <c r="F5" s="3"/>
      <c r="G5" s="3"/>
      <c r="H5" s="2"/>
    </row>
    <row r="6" spans="2:73" x14ac:dyDescent="0.2">
      <c r="C6" s="1"/>
      <c r="D6" s="3"/>
      <c r="E6" s="21"/>
      <c r="F6" s="3"/>
      <c r="G6" s="3"/>
      <c r="H6" s="2"/>
    </row>
    <row r="7" spans="2:73" x14ac:dyDescent="0.2">
      <c r="C7" s="23" t="s">
        <v>54</v>
      </c>
      <c r="D7" s="16"/>
      <c r="E7" s="80" t="s">
        <v>63</v>
      </c>
      <c r="F7" s="80"/>
      <c r="G7" s="80"/>
      <c r="H7" s="80"/>
      <c r="I7" s="80"/>
    </row>
    <row r="8" spans="2:73" x14ac:dyDescent="0.2">
      <c r="E8"/>
    </row>
    <row r="9" spans="2:73" x14ac:dyDescent="0.2">
      <c r="C9" s="31" t="s">
        <v>55</v>
      </c>
      <c r="D9" s="16"/>
      <c r="E9" s="39">
        <v>2019</v>
      </c>
      <c r="F9" s="16"/>
    </row>
    <row r="10" spans="2:73" x14ac:dyDescent="0.2">
      <c r="E10"/>
      <c r="F10" s="16"/>
    </row>
    <row r="11" spans="2:73" x14ac:dyDescent="0.2">
      <c r="C11" s="31" t="s">
        <v>269</v>
      </c>
      <c r="D11" s="16"/>
      <c r="E11" s="41">
        <v>1</v>
      </c>
      <c r="F11" s="16"/>
    </row>
    <row r="12" spans="2:73" x14ac:dyDescent="0.2">
      <c r="E12"/>
      <c r="F12" s="16"/>
    </row>
    <row r="13" spans="2:73" hidden="1" x14ac:dyDescent="0.2">
      <c r="C13" s="31" t="s">
        <v>56</v>
      </c>
      <c r="D13" s="16"/>
      <c r="E13" s="41">
        <v>15</v>
      </c>
      <c r="F13" s="16"/>
    </row>
    <row r="14" spans="2:73" hidden="1" x14ac:dyDescent="0.2">
      <c r="E14"/>
    </row>
    <row r="15" spans="2:73" hidden="1" x14ac:dyDescent="0.2">
      <c r="C15" s="31" t="s">
        <v>57</v>
      </c>
      <c r="D15" s="16"/>
      <c r="E15" s="41">
        <v>15</v>
      </c>
      <c r="F15" s="16"/>
    </row>
    <row r="16" spans="2:73" hidden="1" x14ac:dyDescent="0.2">
      <c r="E16"/>
      <c r="F16" s="16"/>
    </row>
    <row r="17" spans="3:6" hidden="1" x14ac:dyDescent="0.2">
      <c r="C17" s="31" t="s">
        <v>58</v>
      </c>
      <c r="D17" s="16"/>
      <c r="E17" s="41">
        <v>40</v>
      </c>
      <c r="F17" s="16"/>
    </row>
    <row r="18" spans="3:6" hidden="1" x14ac:dyDescent="0.2">
      <c r="E18"/>
      <c r="F18" s="16"/>
    </row>
    <row r="19" spans="3:6" hidden="1" x14ac:dyDescent="0.2">
      <c r="C19" s="31" t="s">
        <v>60</v>
      </c>
      <c r="D19" s="16"/>
      <c r="E19" s="40">
        <v>0</v>
      </c>
      <c r="F19" s="16"/>
    </row>
    <row r="20" spans="3:6" hidden="1" x14ac:dyDescent="0.2">
      <c r="E20"/>
      <c r="F20" s="16"/>
    </row>
    <row r="21" spans="3:6" hidden="1" x14ac:dyDescent="0.2">
      <c r="C21" s="31" t="s">
        <v>59</v>
      </c>
      <c r="D21" s="16"/>
      <c r="E21" s="40">
        <v>0</v>
      </c>
      <c r="F21" s="16"/>
    </row>
    <row r="22" spans="3:6" hidden="1" x14ac:dyDescent="0.2">
      <c r="E22"/>
      <c r="F22" s="16"/>
    </row>
    <row r="23" spans="3:6" hidden="1" x14ac:dyDescent="0.2">
      <c r="C23" s="31" t="s">
        <v>61</v>
      </c>
      <c r="D23" s="16"/>
      <c r="E23" s="40">
        <v>0</v>
      </c>
      <c r="F23" s="16"/>
    </row>
    <row r="24" spans="3:6" hidden="1" x14ac:dyDescent="0.2">
      <c r="E24"/>
      <c r="F24" s="16"/>
    </row>
    <row r="25" spans="3:6" hidden="1" x14ac:dyDescent="0.2">
      <c r="C25" s="31" t="s">
        <v>62</v>
      </c>
      <c r="D25" s="16"/>
      <c r="E25" s="40">
        <v>0</v>
      </c>
      <c r="F25" s="16"/>
    </row>
    <row r="26" spans="3:6" ht="15.75" x14ac:dyDescent="0.25">
      <c r="C26" s="59" t="s">
        <v>255</v>
      </c>
    </row>
    <row r="28" spans="3:6" x14ac:dyDescent="0.2">
      <c r="C28" s="17" t="s">
        <v>336</v>
      </c>
    </row>
    <row r="29" spans="3:6" x14ac:dyDescent="0.2">
      <c r="C29" s="17" t="s">
        <v>256</v>
      </c>
    </row>
    <row r="30" spans="3:6" x14ac:dyDescent="0.2">
      <c r="C30" t="s">
        <v>257</v>
      </c>
    </row>
    <row r="32" spans="3:6" x14ac:dyDescent="0.2">
      <c r="C32" s="17" t="s">
        <v>258</v>
      </c>
    </row>
    <row r="34" spans="3:11" x14ac:dyDescent="0.2">
      <c r="C34" t="s">
        <v>259</v>
      </c>
    </row>
    <row r="36" spans="3:11" x14ac:dyDescent="0.2">
      <c r="C36" s="17" t="s">
        <v>260</v>
      </c>
    </row>
    <row r="37" spans="3:11" x14ac:dyDescent="0.2">
      <c r="C37" t="s">
        <v>261</v>
      </c>
    </row>
    <row r="38" spans="3:11" x14ac:dyDescent="0.2">
      <c r="C38" s="17" t="s">
        <v>262</v>
      </c>
    </row>
    <row r="40" spans="3:11" x14ac:dyDescent="0.2">
      <c r="C40" s="17" t="s">
        <v>264</v>
      </c>
      <c r="G40" s="81" t="s">
        <v>265</v>
      </c>
      <c r="H40" s="81"/>
      <c r="I40" s="81"/>
      <c r="J40" s="81"/>
      <c r="K40" s="81"/>
    </row>
    <row r="42" spans="3:11" x14ac:dyDescent="0.2">
      <c r="C42" s="17" t="s">
        <v>266</v>
      </c>
      <c r="I42" s="69" t="s">
        <v>268</v>
      </c>
      <c r="J42" s="17" t="s">
        <v>267</v>
      </c>
    </row>
    <row r="44" spans="3:11" x14ac:dyDescent="0.2">
      <c r="C44" s="17" t="s">
        <v>263</v>
      </c>
    </row>
    <row r="174" spans="3:3" x14ac:dyDescent="0.2">
      <c r="C174" s="17" t="s">
        <v>140</v>
      </c>
    </row>
    <row r="175" spans="3:3" x14ac:dyDescent="0.2">
      <c r="C175" s="17" t="s">
        <v>139</v>
      </c>
    </row>
  </sheetData>
  <mergeCells count="2">
    <mergeCell ref="E7:I7"/>
    <mergeCell ref="G40:K40"/>
  </mergeCells>
  <hyperlinks>
    <hyperlink ref="G40" r:id="rId1" xr:uid="{00000000-0004-0000-0000-000000000000}"/>
    <hyperlink ref="I42" r:id="rId2" location="register" display="kontool.de " xr:uid="{00000000-0004-0000-0000-000001000000}"/>
    <hyperlink ref="G40:K40" r:id="rId3" display="www.kontool.de/detailplanung/Anleitung" xr:uid="{00000000-0004-0000-0000-000002000000}"/>
  </hyperlinks>
  <pageMargins left="0.7" right="0.7" top="0.78740157499999996" bottom="0.78740157499999996" header="0.3" footer="0.3"/>
  <pageSetup paperSize="9" orientation="portrait" verticalDpi="0" r:id="rId4"/>
  <drawing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S75"/>
  <sheetViews>
    <sheetView workbookViewId="0">
      <selection activeCell="G42" sqref="G42:K42"/>
    </sheetView>
  </sheetViews>
  <sheetFormatPr baseColWidth="10" defaultRowHeight="12.75" x14ac:dyDescent="0.2"/>
  <cols>
    <col min="1" max="1" width="19.85546875" customWidth="1"/>
    <col min="2" max="2" width="21" customWidth="1"/>
    <col min="3" max="3" width="13.85546875" customWidth="1"/>
    <col min="4" max="4" width="23.140625" customWidth="1"/>
    <col min="5" max="6" width="4.7109375" customWidth="1"/>
    <col min="7" max="18" width="9" customWidth="1"/>
  </cols>
  <sheetData>
    <row r="1" spans="1:19" x14ac:dyDescent="0.2">
      <c r="A1" s="15"/>
      <c r="B1" s="15"/>
      <c r="C1" s="50" t="str">
        <f>Stammdaten!E7</f>
        <v>Muster GmbH</v>
      </c>
      <c r="D1" s="15">
        <f>Hilfsblatt!B9</f>
        <v>2016</v>
      </c>
      <c r="E1" s="15" t="str">
        <f>Hilfsblatt!E9</f>
        <v>Plan</v>
      </c>
      <c r="F1" s="15" t="str">
        <f>IF(Hilfsblatt!$I$17="(alle)","Summe",Hilfsblatt!H20)</f>
        <v>Summe</v>
      </c>
      <c r="G1" s="15">
        <f>IF(Hilfsblatt!$I$17="(alle)",10001,Hilfsblatt!I20)</f>
        <v>10001</v>
      </c>
    </row>
    <row r="2" spans="1:19" x14ac:dyDescent="0.2">
      <c r="A2" s="8" t="s">
        <v>44</v>
      </c>
      <c r="B2" t="str">
        <f>Hilfsblatt!E9</f>
        <v>Plan</v>
      </c>
    </row>
    <row r="4" spans="1:19" x14ac:dyDescent="0.2">
      <c r="A4" s="8" t="s">
        <v>32</v>
      </c>
      <c r="B4" s="8" t="s">
        <v>43</v>
      </c>
    </row>
    <row r="5" spans="1:19" x14ac:dyDescent="0.2">
      <c r="A5" s="8" t="s">
        <v>30</v>
      </c>
      <c r="B5" t="s">
        <v>1</v>
      </c>
      <c r="C5" t="s">
        <v>2</v>
      </c>
      <c r="D5" t="s">
        <v>23</v>
      </c>
      <c r="F5" t="s">
        <v>25</v>
      </c>
      <c r="G5" s="11" t="e">
        <f>IF($B$2="Plan",G18,G31)</f>
        <v>#REF!</v>
      </c>
      <c r="H5" s="11" t="e">
        <f t="shared" ref="H5:S5" si="0">IF($B$2="Plan",H18,H31)</f>
        <v>#REF!</v>
      </c>
      <c r="I5" s="11" t="e">
        <f t="shared" si="0"/>
        <v>#REF!</v>
      </c>
      <c r="J5" s="11" t="e">
        <f t="shared" si="0"/>
        <v>#REF!</v>
      </c>
      <c r="K5" s="11" t="e">
        <f t="shared" si="0"/>
        <v>#REF!</v>
      </c>
      <c r="L5" s="11" t="e">
        <f t="shared" si="0"/>
        <v>#REF!</v>
      </c>
      <c r="M5" s="11" t="e">
        <f t="shared" si="0"/>
        <v>#REF!</v>
      </c>
      <c r="N5" s="11" t="e">
        <f t="shared" si="0"/>
        <v>#REF!</v>
      </c>
      <c r="O5" s="11" t="e">
        <f t="shared" si="0"/>
        <v>#REF!</v>
      </c>
      <c r="P5" s="11" t="e">
        <f t="shared" si="0"/>
        <v>#REF!</v>
      </c>
      <c r="Q5" s="11" t="e">
        <f t="shared" si="0"/>
        <v>#REF!</v>
      </c>
      <c r="R5" s="11" t="e">
        <f t="shared" si="0"/>
        <v>#REF!</v>
      </c>
      <c r="S5" s="11" t="e">
        <f t="shared" si="0"/>
        <v>#REF!</v>
      </c>
    </row>
    <row r="6" spans="1:19" x14ac:dyDescent="0.2">
      <c r="A6" s="9" t="s">
        <v>180</v>
      </c>
      <c r="B6" s="7" t="e">
        <f>G5</f>
        <v>#REF!</v>
      </c>
      <c r="C6" s="7" t="e">
        <f>G7</f>
        <v>#REF!</v>
      </c>
      <c r="D6" s="7" t="e">
        <f>+G13</f>
        <v>#REF!</v>
      </c>
      <c r="F6" t="s">
        <v>26</v>
      </c>
      <c r="G6" s="11" t="e">
        <f t="shared" ref="G6:S6" si="1">IF($B$2="Plan",G19,G32)</f>
        <v>#REF!</v>
      </c>
      <c r="H6" s="11" t="e">
        <f t="shared" si="1"/>
        <v>#REF!</v>
      </c>
      <c r="I6" s="11" t="e">
        <f t="shared" si="1"/>
        <v>#REF!</v>
      </c>
      <c r="J6" s="11" t="e">
        <f t="shared" si="1"/>
        <v>#REF!</v>
      </c>
      <c r="K6" s="11" t="e">
        <f t="shared" si="1"/>
        <v>#REF!</v>
      </c>
      <c r="L6" s="11" t="e">
        <f t="shared" si="1"/>
        <v>#REF!</v>
      </c>
      <c r="M6" s="11" t="e">
        <f t="shared" si="1"/>
        <v>#REF!</v>
      </c>
      <c r="N6" s="11" t="e">
        <f t="shared" si="1"/>
        <v>#REF!</v>
      </c>
      <c r="O6" s="11" t="e">
        <f t="shared" si="1"/>
        <v>#REF!</v>
      </c>
      <c r="P6" s="11" t="e">
        <f t="shared" si="1"/>
        <v>#REF!</v>
      </c>
      <c r="Q6" s="11" t="e">
        <f t="shared" si="1"/>
        <v>#REF!</v>
      </c>
      <c r="R6" s="11" t="e">
        <f t="shared" si="1"/>
        <v>#REF!</v>
      </c>
      <c r="S6" s="11" t="e">
        <f t="shared" si="1"/>
        <v>#REF!</v>
      </c>
    </row>
    <row r="7" spans="1:19" x14ac:dyDescent="0.2">
      <c r="A7" s="9" t="s">
        <v>181</v>
      </c>
      <c r="B7" s="7" t="e">
        <f>H5</f>
        <v>#REF!</v>
      </c>
      <c r="C7" s="7" t="e">
        <f>H7</f>
        <v>#REF!</v>
      </c>
      <c r="D7" s="7" t="e">
        <f>+H13</f>
        <v>#REF!</v>
      </c>
      <c r="F7" t="s">
        <v>15</v>
      </c>
      <c r="G7" s="11" t="e">
        <f t="shared" ref="G7:S7" si="2">IF($B$2="Plan",G20,G33)</f>
        <v>#REF!</v>
      </c>
      <c r="H7" s="11" t="e">
        <f t="shared" si="2"/>
        <v>#REF!</v>
      </c>
      <c r="I7" s="11" t="e">
        <f t="shared" si="2"/>
        <v>#REF!</v>
      </c>
      <c r="J7" s="11" t="e">
        <f t="shared" si="2"/>
        <v>#REF!</v>
      </c>
      <c r="K7" s="11" t="e">
        <f t="shared" si="2"/>
        <v>#REF!</v>
      </c>
      <c r="L7" s="11" t="e">
        <f t="shared" si="2"/>
        <v>#REF!</v>
      </c>
      <c r="M7" s="11" t="e">
        <f t="shared" si="2"/>
        <v>#REF!</v>
      </c>
      <c r="N7" s="11" t="e">
        <f t="shared" si="2"/>
        <v>#REF!</v>
      </c>
      <c r="O7" s="11" t="e">
        <f t="shared" si="2"/>
        <v>#REF!</v>
      </c>
      <c r="P7" s="11" t="e">
        <f t="shared" si="2"/>
        <v>#REF!</v>
      </c>
      <c r="Q7" s="11" t="e">
        <f t="shared" si="2"/>
        <v>#REF!</v>
      </c>
      <c r="R7" s="11" t="e">
        <f t="shared" si="2"/>
        <v>#REF!</v>
      </c>
      <c r="S7" s="11" t="e">
        <f t="shared" si="2"/>
        <v>#REF!</v>
      </c>
    </row>
    <row r="8" spans="1:19" x14ac:dyDescent="0.2">
      <c r="A8" s="9" t="s">
        <v>182</v>
      </c>
      <c r="B8" s="7" t="e">
        <f>I5</f>
        <v>#REF!</v>
      </c>
      <c r="C8" s="7" t="e">
        <f>I7</f>
        <v>#REF!</v>
      </c>
      <c r="D8" s="7" t="e">
        <f>+I13</f>
        <v>#REF!</v>
      </c>
      <c r="F8" t="s">
        <v>27</v>
      </c>
      <c r="G8" s="11" t="e">
        <f t="shared" ref="G8:S8" si="3">IF($B$2="Plan",G21,G34)</f>
        <v>#REF!</v>
      </c>
      <c r="H8" s="11" t="e">
        <f t="shared" si="3"/>
        <v>#REF!</v>
      </c>
      <c r="I8" s="11" t="e">
        <f t="shared" si="3"/>
        <v>#REF!</v>
      </c>
      <c r="J8" s="11" t="e">
        <f t="shared" si="3"/>
        <v>#REF!</v>
      </c>
      <c r="K8" s="11" t="e">
        <f t="shared" si="3"/>
        <v>#REF!</v>
      </c>
      <c r="L8" s="11" t="e">
        <f t="shared" si="3"/>
        <v>#REF!</v>
      </c>
      <c r="M8" s="11" t="e">
        <f t="shared" si="3"/>
        <v>#REF!</v>
      </c>
      <c r="N8" s="11" t="e">
        <f t="shared" si="3"/>
        <v>#REF!</v>
      </c>
      <c r="O8" s="11" t="e">
        <f t="shared" si="3"/>
        <v>#REF!</v>
      </c>
      <c r="P8" s="11" t="e">
        <f t="shared" si="3"/>
        <v>#REF!</v>
      </c>
      <c r="Q8" s="11" t="e">
        <f t="shared" si="3"/>
        <v>#REF!</v>
      </c>
      <c r="R8" s="11" t="e">
        <f t="shared" si="3"/>
        <v>#REF!</v>
      </c>
      <c r="S8" s="11" t="e">
        <f t="shared" si="3"/>
        <v>#REF!</v>
      </c>
    </row>
    <row r="9" spans="1:19" x14ac:dyDescent="0.2">
      <c r="A9" s="9" t="s">
        <v>183</v>
      </c>
      <c r="B9" s="7" t="e">
        <f>J5</f>
        <v>#REF!</v>
      </c>
      <c r="C9" s="7" t="e">
        <f>+J7</f>
        <v>#REF!</v>
      </c>
      <c r="D9" s="7" t="e">
        <f>+J13</f>
        <v>#REF!</v>
      </c>
      <c r="F9" t="s">
        <v>7</v>
      </c>
      <c r="G9" s="11" t="e">
        <f t="shared" ref="G9:S9" si="4">IF($B$2="Plan",G22,G35)</f>
        <v>#REF!</v>
      </c>
      <c r="H9" s="11" t="e">
        <f t="shared" si="4"/>
        <v>#REF!</v>
      </c>
      <c r="I9" s="11" t="e">
        <f t="shared" si="4"/>
        <v>#REF!</v>
      </c>
      <c r="J9" s="11" t="e">
        <f t="shared" si="4"/>
        <v>#REF!</v>
      </c>
      <c r="K9" s="11" t="e">
        <f t="shared" si="4"/>
        <v>#REF!</v>
      </c>
      <c r="L9" s="11" t="e">
        <f t="shared" si="4"/>
        <v>#REF!</v>
      </c>
      <c r="M9" s="11" t="e">
        <f t="shared" si="4"/>
        <v>#REF!</v>
      </c>
      <c r="N9" s="11" t="e">
        <f t="shared" si="4"/>
        <v>#REF!</v>
      </c>
      <c r="O9" s="11" t="e">
        <f t="shared" si="4"/>
        <v>#REF!</v>
      </c>
      <c r="P9" s="11" t="e">
        <f t="shared" si="4"/>
        <v>#REF!</v>
      </c>
      <c r="Q9" s="11" t="e">
        <f t="shared" si="4"/>
        <v>#REF!</v>
      </c>
      <c r="R9" s="11" t="e">
        <f t="shared" si="4"/>
        <v>#REF!</v>
      </c>
      <c r="S9" s="11" t="e">
        <f t="shared" si="4"/>
        <v>#REF!</v>
      </c>
    </row>
    <row r="10" spans="1:19" x14ac:dyDescent="0.2">
      <c r="A10" s="9" t="s">
        <v>68</v>
      </c>
      <c r="B10" s="7" t="e">
        <f>K5</f>
        <v>#REF!</v>
      </c>
      <c r="C10" s="7" t="e">
        <f>+K7</f>
        <v>#REF!</v>
      </c>
      <c r="D10" s="7" t="e">
        <f>+K13</f>
        <v>#REF!</v>
      </c>
      <c r="F10" t="s">
        <v>6</v>
      </c>
      <c r="G10" s="11" t="e">
        <f t="shared" ref="G10:S10" si="5">IF($B$2="Plan",G23,G36)</f>
        <v>#REF!</v>
      </c>
      <c r="H10" s="11" t="e">
        <f t="shared" si="5"/>
        <v>#REF!</v>
      </c>
      <c r="I10" s="11" t="e">
        <f t="shared" si="5"/>
        <v>#REF!</v>
      </c>
      <c r="J10" s="11" t="e">
        <f t="shared" si="5"/>
        <v>#REF!</v>
      </c>
      <c r="K10" s="11" t="e">
        <f t="shared" si="5"/>
        <v>#REF!</v>
      </c>
      <c r="L10" s="11" t="e">
        <f t="shared" si="5"/>
        <v>#REF!</v>
      </c>
      <c r="M10" s="11" t="e">
        <f t="shared" si="5"/>
        <v>#REF!</v>
      </c>
      <c r="N10" s="11" t="e">
        <f t="shared" si="5"/>
        <v>#REF!</v>
      </c>
      <c r="O10" s="11" t="e">
        <f t="shared" si="5"/>
        <v>#REF!</v>
      </c>
      <c r="P10" s="11" t="e">
        <f t="shared" si="5"/>
        <v>#REF!</v>
      </c>
      <c r="Q10" s="11" t="e">
        <f t="shared" si="5"/>
        <v>#REF!</v>
      </c>
      <c r="R10" s="11" t="e">
        <f t="shared" si="5"/>
        <v>#REF!</v>
      </c>
      <c r="S10" s="11" t="e">
        <f t="shared" si="5"/>
        <v>#REF!</v>
      </c>
    </row>
    <row r="11" spans="1:19" x14ac:dyDescent="0.2">
      <c r="A11" s="9" t="s">
        <v>184</v>
      </c>
      <c r="B11" s="7" t="e">
        <f>L5</f>
        <v>#REF!</v>
      </c>
      <c r="C11" s="7" t="e">
        <f>+L7</f>
        <v>#REF!</v>
      </c>
      <c r="D11" s="7" t="e">
        <f>+L13</f>
        <v>#REF!</v>
      </c>
      <c r="F11" t="s">
        <v>28</v>
      </c>
      <c r="G11" s="11" t="e">
        <f t="shared" ref="G11:S11" si="6">IF($B$2="Plan",G24,G37)</f>
        <v>#REF!</v>
      </c>
      <c r="H11" s="11" t="e">
        <f t="shared" si="6"/>
        <v>#REF!</v>
      </c>
      <c r="I11" s="11" t="e">
        <f t="shared" si="6"/>
        <v>#REF!</v>
      </c>
      <c r="J11" s="11" t="e">
        <f t="shared" si="6"/>
        <v>#REF!</v>
      </c>
      <c r="K11" s="11" t="e">
        <f t="shared" si="6"/>
        <v>#REF!</v>
      </c>
      <c r="L11" s="11" t="e">
        <f t="shared" si="6"/>
        <v>#REF!</v>
      </c>
      <c r="M11" s="11" t="e">
        <f t="shared" si="6"/>
        <v>#REF!</v>
      </c>
      <c r="N11" s="11" t="e">
        <f t="shared" si="6"/>
        <v>#REF!</v>
      </c>
      <c r="O11" s="11" t="e">
        <f t="shared" si="6"/>
        <v>#REF!</v>
      </c>
      <c r="P11" s="11" t="e">
        <f t="shared" si="6"/>
        <v>#REF!</v>
      </c>
      <c r="Q11" s="11" t="e">
        <f t="shared" si="6"/>
        <v>#REF!</v>
      </c>
      <c r="R11" s="11" t="e">
        <f t="shared" si="6"/>
        <v>#REF!</v>
      </c>
      <c r="S11" s="11" t="e">
        <f t="shared" si="6"/>
        <v>#REF!</v>
      </c>
    </row>
    <row r="12" spans="1:19" x14ac:dyDescent="0.2">
      <c r="A12" s="9" t="s">
        <v>185</v>
      </c>
      <c r="B12" s="7" t="e">
        <f>M5</f>
        <v>#REF!</v>
      </c>
      <c r="C12" s="7" t="e">
        <f>+M7</f>
        <v>#REF!</v>
      </c>
      <c r="D12" s="7" t="e">
        <f>+M13</f>
        <v>#REF!</v>
      </c>
      <c r="F12" t="s">
        <v>11</v>
      </c>
      <c r="G12" s="11" t="e">
        <f t="shared" ref="G12:S12" si="7">IF($B$2="Plan",G25,G38)</f>
        <v>#REF!</v>
      </c>
      <c r="H12" s="11" t="e">
        <f t="shared" si="7"/>
        <v>#REF!</v>
      </c>
      <c r="I12" s="11" t="e">
        <f t="shared" si="7"/>
        <v>#REF!</v>
      </c>
      <c r="J12" s="11" t="e">
        <f t="shared" si="7"/>
        <v>#REF!</v>
      </c>
      <c r="K12" s="11" t="e">
        <f t="shared" si="7"/>
        <v>#REF!</v>
      </c>
      <c r="L12" s="11" t="e">
        <f t="shared" si="7"/>
        <v>#REF!</v>
      </c>
      <c r="M12" s="11" t="e">
        <f t="shared" si="7"/>
        <v>#REF!</v>
      </c>
      <c r="N12" s="11" t="e">
        <f t="shared" si="7"/>
        <v>#REF!</v>
      </c>
      <c r="O12" s="11" t="e">
        <f t="shared" si="7"/>
        <v>#REF!</v>
      </c>
      <c r="P12" s="11" t="e">
        <f t="shared" si="7"/>
        <v>#REF!</v>
      </c>
      <c r="Q12" s="11" t="e">
        <f t="shared" si="7"/>
        <v>#REF!</v>
      </c>
      <c r="R12" s="11" t="e">
        <f t="shared" si="7"/>
        <v>#REF!</v>
      </c>
      <c r="S12" s="11" t="e">
        <f t="shared" si="7"/>
        <v>#REF!</v>
      </c>
    </row>
    <row r="13" spans="1:19" x14ac:dyDescent="0.2">
      <c r="A13" s="9" t="s">
        <v>186</v>
      </c>
      <c r="B13" s="7" t="e">
        <f>N5</f>
        <v>#REF!</v>
      </c>
      <c r="C13" s="7" t="e">
        <f>+N7</f>
        <v>#REF!</v>
      </c>
      <c r="D13" s="7" t="e">
        <f>+N13</f>
        <v>#REF!</v>
      </c>
      <c r="F13" t="s">
        <v>29</v>
      </c>
      <c r="G13" s="11" t="e">
        <f t="shared" ref="G13:S13" si="8">IF($B$2="Plan",G26,G39)</f>
        <v>#REF!</v>
      </c>
      <c r="H13" s="11" t="e">
        <f t="shared" si="8"/>
        <v>#REF!</v>
      </c>
      <c r="I13" s="11" t="e">
        <f t="shared" si="8"/>
        <v>#REF!</v>
      </c>
      <c r="J13" s="11" t="e">
        <f t="shared" si="8"/>
        <v>#REF!</v>
      </c>
      <c r="K13" s="11" t="e">
        <f t="shared" si="8"/>
        <v>#REF!</v>
      </c>
      <c r="L13" s="11" t="e">
        <f t="shared" si="8"/>
        <v>#REF!</v>
      </c>
      <c r="M13" s="11" t="e">
        <f t="shared" si="8"/>
        <v>#REF!</v>
      </c>
      <c r="N13" s="11" t="e">
        <f t="shared" si="8"/>
        <v>#REF!</v>
      </c>
      <c r="O13" s="11" t="e">
        <f t="shared" si="8"/>
        <v>#REF!</v>
      </c>
      <c r="P13" s="11" t="e">
        <f t="shared" si="8"/>
        <v>#REF!</v>
      </c>
      <c r="Q13" s="11" t="e">
        <f t="shared" si="8"/>
        <v>#REF!</v>
      </c>
      <c r="R13" s="11" t="e">
        <f t="shared" si="8"/>
        <v>#REF!</v>
      </c>
      <c r="S13" s="11" t="e">
        <f t="shared" si="8"/>
        <v>#REF!</v>
      </c>
    </row>
    <row r="14" spans="1:19" x14ac:dyDescent="0.2">
      <c r="A14" s="9" t="s">
        <v>187</v>
      </c>
      <c r="B14" s="7" t="e">
        <f>O5</f>
        <v>#REF!</v>
      </c>
      <c r="C14" s="7" t="e">
        <f>+O7</f>
        <v>#REF!</v>
      </c>
      <c r="D14" s="7" t="e">
        <f>+O13</f>
        <v>#REF!</v>
      </c>
    </row>
    <row r="15" spans="1:19" x14ac:dyDescent="0.2">
      <c r="A15" s="9" t="s">
        <v>188</v>
      </c>
      <c r="B15" s="7" t="e">
        <f>P5</f>
        <v>#REF!</v>
      </c>
      <c r="C15" s="7" t="e">
        <f>+P7</f>
        <v>#REF!</v>
      </c>
      <c r="D15" s="7" t="e">
        <f>+P13</f>
        <v>#REF!</v>
      </c>
      <c r="G15" s="7" t="e">
        <f>Pivot_FP!E13</f>
        <v>#REF!</v>
      </c>
      <c r="H15" s="7" t="e">
        <f>Pivot_FP!F13</f>
        <v>#REF!</v>
      </c>
      <c r="I15" s="7" t="e">
        <f>Pivot_FP!G13</f>
        <v>#REF!</v>
      </c>
      <c r="J15" s="7" t="e">
        <f>Pivot_FP!H13</f>
        <v>#REF!</v>
      </c>
      <c r="K15" s="7" t="e">
        <f>Pivot_FP!I13</f>
        <v>#REF!</v>
      </c>
      <c r="L15" s="7" t="e">
        <f>Pivot_FP!J13</f>
        <v>#REF!</v>
      </c>
      <c r="M15" s="7" t="e">
        <f>Pivot_FP!K13</f>
        <v>#REF!</v>
      </c>
      <c r="N15" s="7" t="e">
        <f>Pivot_FP!L13</f>
        <v>#REF!</v>
      </c>
      <c r="O15" s="7" t="e">
        <f>Pivot_FP!M13</f>
        <v>#REF!</v>
      </c>
      <c r="P15" s="7" t="e">
        <f>Pivot_FP!N13</f>
        <v>#REF!</v>
      </c>
      <c r="Q15" s="7" t="e">
        <f>Pivot_FP!O13</f>
        <v>#REF!</v>
      </c>
      <c r="R15" s="7" t="e">
        <f>Pivot_FP!P13</f>
        <v>#REF!</v>
      </c>
      <c r="S15" s="7" t="e">
        <f>Pivot_FP!Q13</f>
        <v>#REF!</v>
      </c>
    </row>
    <row r="16" spans="1:19" x14ac:dyDescent="0.2">
      <c r="A16" s="9" t="s">
        <v>189</v>
      </c>
      <c r="B16" s="7" t="e">
        <f>Q5</f>
        <v>#REF!</v>
      </c>
      <c r="C16" s="7" t="e">
        <f>+Q7</f>
        <v>#REF!</v>
      </c>
      <c r="D16" s="7" t="e">
        <f>+Q13</f>
        <v>#REF!</v>
      </c>
    </row>
    <row r="17" spans="1:19" x14ac:dyDescent="0.2">
      <c r="A17" s="9" t="s">
        <v>190</v>
      </c>
      <c r="B17" s="7" t="e">
        <f>R5</f>
        <v>#REF!</v>
      </c>
      <c r="C17" s="7" t="e">
        <f>+R7</f>
        <v>#REF!</v>
      </c>
      <c r="D17" s="7" t="e">
        <f>+R13</f>
        <v>#REF!</v>
      </c>
      <c r="G17">
        <v>1</v>
      </c>
      <c r="H17">
        <v>2</v>
      </c>
      <c r="I17">
        <v>3</v>
      </c>
      <c r="J17">
        <v>4</v>
      </c>
      <c r="K17">
        <v>5</v>
      </c>
      <c r="L17">
        <v>6</v>
      </c>
      <c r="M17">
        <v>7</v>
      </c>
      <c r="N17">
        <v>8</v>
      </c>
      <c r="O17">
        <v>9</v>
      </c>
      <c r="P17">
        <v>10</v>
      </c>
      <c r="Q17">
        <v>11</v>
      </c>
      <c r="R17">
        <v>12</v>
      </c>
      <c r="S17">
        <v>10001</v>
      </c>
    </row>
    <row r="18" spans="1:19" x14ac:dyDescent="0.2">
      <c r="F18" t="s">
        <v>25</v>
      </c>
      <c r="G18" s="11" t="e">
        <f>IF($D$1=Hilfsblatt!$A$2,1,0)*('GuV - Gesamtübersicht'!G10+'GuV - Gesamtübersicht'!G17+'GuV - Gesamtübersicht'!G21)+IF($D$1=Hilfsblatt!$A$3,1,0)*('GuV - Gesamtübersicht'!U10+'GuV - Gesamtübersicht'!U17+'GuV - Gesamtübersicht'!U21)+IF($D$1=Hilfsblatt!$A$4,1,0)*('GuV - Gesamtübersicht'!#REF!+'GuV - Gesamtübersicht'!#REF!+'GuV - Gesamtübersicht'!#REF!)/12+IF($D$1=Hilfsblatt!$A$5,1,0)*('GuV - Gesamtübersicht'!#REF!+'GuV - Gesamtübersicht'!#REF!+'GuV - Gesamtübersicht'!#REF!)/12+IF($D$1=Hilfsblatt!$A$6,1,0)*('GuV - Gesamtübersicht'!#REF!+'GuV - Gesamtübersicht'!#REF!+'GuV - Gesamtübersicht'!#REF!)/12</f>
        <v>#REF!</v>
      </c>
      <c r="H18" s="11" t="e">
        <f>IF($D$1=Hilfsblatt!$A$2,1,0)*('GuV - Gesamtübersicht'!H10+'GuV - Gesamtübersicht'!H17+'GuV - Gesamtübersicht'!H21)+IF($D$1=Hilfsblatt!$A$3,1,0)*('GuV - Gesamtübersicht'!V10+'GuV - Gesamtübersicht'!V17+'GuV - Gesamtübersicht'!V21)+IF($D$1=Hilfsblatt!$A$4,1,0)*('GuV - Gesamtübersicht'!#REF!+'GuV - Gesamtübersicht'!#REF!+'GuV - Gesamtübersicht'!#REF!)/12+IF($D$1=Hilfsblatt!$A$5,1,0)*('GuV - Gesamtübersicht'!#REF!+'GuV - Gesamtübersicht'!#REF!+'GuV - Gesamtübersicht'!#REF!)/12+IF($D$1=Hilfsblatt!$A$6,1,0)*('GuV - Gesamtübersicht'!#REF!+'GuV - Gesamtübersicht'!#REF!+'GuV - Gesamtübersicht'!#REF!)/12</f>
        <v>#REF!</v>
      </c>
      <c r="I18" s="11" t="e">
        <f>IF($D$1=Hilfsblatt!$A$2,1,0)*('GuV - Gesamtübersicht'!I10+'GuV - Gesamtübersicht'!I17+'GuV - Gesamtübersicht'!I21)+IF($D$1=Hilfsblatt!$A$3,1,0)*('GuV - Gesamtübersicht'!W10+'GuV - Gesamtübersicht'!W17+'GuV - Gesamtübersicht'!W21)+IF($D$1=Hilfsblatt!$A$4,1,0)*('GuV - Gesamtübersicht'!#REF!+'GuV - Gesamtübersicht'!#REF!+'GuV - Gesamtübersicht'!#REF!)/12+IF($D$1=Hilfsblatt!$A$5,1,0)*('GuV - Gesamtübersicht'!#REF!+'GuV - Gesamtübersicht'!#REF!+'GuV - Gesamtübersicht'!#REF!)/12+IF($D$1=Hilfsblatt!$A$6,1,0)*('GuV - Gesamtübersicht'!#REF!+'GuV - Gesamtübersicht'!#REF!+'GuV - Gesamtübersicht'!#REF!)/12</f>
        <v>#REF!</v>
      </c>
      <c r="J18" s="11" t="e">
        <f>IF($D$1=Hilfsblatt!$A$2,1,0)*('GuV - Gesamtübersicht'!J10+'GuV - Gesamtübersicht'!J17+'GuV - Gesamtübersicht'!J21)+IF($D$1=Hilfsblatt!$A$3,1,0)*('GuV - Gesamtübersicht'!X10+'GuV - Gesamtübersicht'!X17+'GuV - Gesamtübersicht'!X21)+IF($D$1=Hilfsblatt!$A$4,1,0)*('GuV - Gesamtübersicht'!#REF!+'GuV - Gesamtübersicht'!#REF!+'GuV - Gesamtübersicht'!#REF!)/12+IF($D$1=Hilfsblatt!$A$5,1,0)*('GuV - Gesamtübersicht'!#REF!+'GuV - Gesamtübersicht'!#REF!+'GuV - Gesamtübersicht'!#REF!)/12+IF($D$1=Hilfsblatt!$A$6,1,0)*('GuV - Gesamtübersicht'!#REF!+'GuV - Gesamtübersicht'!#REF!+'GuV - Gesamtübersicht'!#REF!)/12</f>
        <v>#REF!</v>
      </c>
      <c r="K18" s="11" t="e">
        <f>IF($D$1=Hilfsblatt!$A$2,1,0)*('GuV - Gesamtübersicht'!K10+'GuV - Gesamtübersicht'!K17+'GuV - Gesamtübersicht'!K21)+IF($D$1=Hilfsblatt!$A$3,1,0)*('GuV - Gesamtübersicht'!Y10+'GuV - Gesamtübersicht'!Y17+'GuV - Gesamtübersicht'!Y21)+IF($D$1=Hilfsblatt!$A$4,1,0)*('GuV - Gesamtübersicht'!#REF!+'GuV - Gesamtübersicht'!#REF!+'GuV - Gesamtübersicht'!#REF!)/12+IF($D$1=Hilfsblatt!$A$5,1,0)*('GuV - Gesamtübersicht'!#REF!+'GuV - Gesamtübersicht'!#REF!+'GuV - Gesamtübersicht'!#REF!)/12+IF($D$1=Hilfsblatt!$A$6,1,0)*('GuV - Gesamtübersicht'!#REF!+'GuV - Gesamtübersicht'!#REF!+'GuV - Gesamtübersicht'!#REF!)/12</f>
        <v>#REF!</v>
      </c>
      <c r="L18" s="11" t="e">
        <f>IF($D$1=Hilfsblatt!$A$2,1,0)*('GuV - Gesamtübersicht'!L10+'GuV - Gesamtübersicht'!L17+'GuV - Gesamtübersicht'!L21)+IF($D$1=Hilfsblatt!$A$3,1,0)*('GuV - Gesamtübersicht'!Z10+'GuV - Gesamtübersicht'!Z17+'GuV - Gesamtübersicht'!Z21)+IF($D$1=Hilfsblatt!$A$4,1,0)*('GuV - Gesamtübersicht'!#REF!+'GuV - Gesamtübersicht'!#REF!+'GuV - Gesamtübersicht'!#REF!)/12+IF($D$1=Hilfsblatt!$A$5,1,0)*('GuV - Gesamtübersicht'!#REF!+'GuV - Gesamtübersicht'!#REF!+'GuV - Gesamtübersicht'!#REF!)/12+IF($D$1=Hilfsblatt!$A$6,1,0)*('GuV - Gesamtübersicht'!#REF!+'GuV - Gesamtübersicht'!#REF!+'GuV - Gesamtübersicht'!#REF!)/12</f>
        <v>#REF!</v>
      </c>
      <c r="M18" s="11" t="e">
        <f>IF($D$1=Hilfsblatt!$A$2,1,0)*('GuV - Gesamtübersicht'!M10+'GuV - Gesamtübersicht'!M17+'GuV - Gesamtübersicht'!M21)+IF($D$1=Hilfsblatt!$A$3,1,0)*('GuV - Gesamtübersicht'!AA10+'GuV - Gesamtübersicht'!AA17+'GuV - Gesamtübersicht'!AA21)+IF($D$1=Hilfsblatt!$A$4,1,0)*('GuV - Gesamtübersicht'!#REF!+'GuV - Gesamtübersicht'!#REF!+'GuV - Gesamtübersicht'!#REF!)/12+IF($D$1=Hilfsblatt!$A$5,1,0)*('GuV - Gesamtübersicht'!#REF!+'GuV - Gesamtübersicht'!#REF!+'GuV - Gesamtübersicht'!#REF!)/12+IF($D$1=Hilfsblatt!$A$6,1,0)*('GuV - Gesamtübersicht'!#REF!+'GuV - Gesamtübersicht'!#REF!+'GuV - Gesamtübersicht'!#REF!)/12</f>
        <v>#REF!</v>
      </c>
      <c r="N18" s="11" t="e">
        <f>IF($D$1=Hilfsblatt!$A$2,1,0)*('GuV - Gesamtübersicht'!N10+'GuV - Gesamtübersicht'!N17+'GuV - Gesamtübersicht'!N21)+IF($D$1=Hilfsblatt!$A$3,1,0)*('GuV - Gesamtübersicht'!AB10+'GuV - Gesamtübersicht'!AB17+'GuV - Gesamtübersicht'!AB21)+IF($D$1=Hilfsblatt!$A$4,1,0)*('GuV - Gesamtübersicht'!#REF!+'GuV - Gesamtübersicht'!#REF!+'GuV - Gesamtübersicht'!#REF!)/12+IF($D$1=Hilfsblatt!$A$5,1,0)*('GuV - Gesamtübersicht'!#REF!+'GuV - Gesamtübersicht'!#REF!+'GuV - Gesamtübersicht'!#REF!)/12+IF($D$1=Hilfsblatt!$A$6,1,0)*('GuV - Gesamtübersicht'!#REF!+'GuV - Gesamtübersicht'!#REF!+'GuV - Gesamtübersicht'!#REF!)/12</f>
        <v>#REF!</v>
      </c>
      <c r="O18" s="11" t="e">
        <f>IF($D$1=Hilfsblatt!$A$2,1,0)*('GuV - Gesamtübersicht'!O10+'GuV - Gesamtübersicht'!O17+'GuV - Gesamtübersicht'!O21)+IF($D$1=Hilfsblatt!$A$3,1,0)*('GuV - Gesamtübersicht'!AC10+'GuV - Gesamtübersicht'!AC17+'GuV - Gesamtübersicht'!AC21)+IF($D$1=Hilfsblatt!$A$4,1,0)*('GuV - Gesamtübersicht'!#REF!+'GuV - Gesamtübersicht'!#REF!+'GuV - Gesamtübersicht'!#REF!)/12+IF($D$1=Hilfsblatt!$A$5,1,0)*('GuV - Gesamtübersicht'!#REF!+'GuV - Gesamtübersicht'!#REF!+'GuV - Gesamtübersicht'!#REF!)/12+IF($D$1=Hilfsblatt!$A$6,1,0)*('GuV - Gesamtübersicht'!#REF!+'GuV - Gesamtübersicht'!#REF!+'GuV - Gesamtübersicht'!#REF!)/12</f>
        <v>#REF!</v>
      </c>
      <c r="P18" s="11" t="e">
        <f>IF($D$1=Hilfsblatt!$A$2,1,0)*('GuV - Gesamtübersicht'!P10+'GuV - Gesamtübersicht'!P17+'GuV - Gesamtübersicht'!P21)+IF($D$1=Hilfsblatt!$A$3,1,0)*('GuV - Gesamtübersicht'!AD10+'GuV - Gesamtübersicht'!AD17+'GuV - Gesamtübersicht'!AD21)+IF($D$1=Hilfsblatt!$A$4,1,0)*('GuV - Gesamtübersicht'!#REF!+'GuV - Gesamtübersicht'!#REF!+'GuV - Gesamtübersicht'!#REF!)/12+IF($D$1=Hilfsblatt!$A$5,1,0)*('GuV - Gesamtübersicht'!#REF!+'GuV - Gesamtübersicht'!#REF!+'GuV - Gesamtübersicht'!#REF!)/12+IF($D$1=Hilfsblatt!$A$6,1,0)*('GuV - Gesamtübersicht'!#REF!+'GuV - Gesamtübersicht'!#REF!+'GuV - Gesamtübersicht'!#REF!)/12</f>
        <v>#REF!</v>
      </c>
      <c r="Q18" s="11" t="e">
        <f>IF($D$1=Hilfsblatt!$A$2,1,0)*('GuV - Gesamtübersicht'!Q10+'GuV - Gesamtübersicht'!Q17+'GuV - Gesamtübersicht'!Q21)+IF($D$1=Hilfsblatt!$A$3,1,0)*('GuV - Gesamtübersicht'!AE10+'GuV - Gesamtübersicht'!AE17+'GuV - Gesamtübersicht'!AE21)+IF($D$1=Hilfsblatt!$A$4,1,0)*('GuV - Gesamtübersicht'!#REF!+'GuV - Gesamtübersicht'!#REF!+'GuV - Gesamtübersicht'!#REF!)/12+IF($D$1=Hilfsblatt!$A$5,1,0)*('GuV - Gesamtübersicht'!#REF!+'GuV - Gesamtübersicht'!#REF!+'GuV - Gesamtübersicht'!#REF!)/12+IF($D$1=Hilfsblatt!$A$6,1,0)*('GuV - Gesamtübersicht'!#REF!+'GuV - Gesamtübersicht'!#REF!+'GuV - Gesamtübersicht'!#REF!)/12</f>
        <v>#REF!</v>
      </c>
      <c r="R18" s="11" t="e">
        <f>IF($D$1=Hilfsblatt!$A$2,1,0)*('GuV - Gesamtübersicht'!R10+'GuV - Gesamtübersicht'!R17+'GuV - Gesamtübersicht'!R21)+IF($D$1=Hilfsblatt!$A$3,1,0)*('GuV - Gesamtübersicht'!AF10+'GuV - Gesamtübersicht'!AF17+'GuV - Gesamtübersicht'!AF21)+IF($D$1=Hilfsblatt!$A$4,1,0)*('GuV - Gesamtübersicht'!#REF!+'GuV - Gesamtübersicht'!#REF!+'GuV - Gesamtübersicht'!#REF!)/12+IF($D$1=Hilfsblatt!$A$5,1,0)*('GuV - Gesamtübersicht'!#REF!+'GuV - Gesamtübersicht'!#REF!+'GuV - Gesamtübersicht'!#REF!)/12+IF($D$1=Hilfsblatt!$A$6,1,0)*('GuV - Gesamtübersicht'!#REF!+'GuV - Gesamtübersicht'!#REF!+'GuV - Gesamtübersicht'!#REF!)/12</f>
        <v>#REF!</v>
      </c>
      <c r="S18" s="11" t="e">
        <f>IF($D$1=Hilfsblatt!$A$2,1,0)*('GuV - Gesamtübersicht'!S10+'GuV - Gesamtübersicht'!S17+'GuV - Gesamtübersicht'!S21)+IF($D$1=Hilfsblatt!$A$3,1,0)*('GuV - Gesamtübersicht'!AG10+'GuV - Gesamtübersicht'!AG17+'GuV - Gesamtübersicht'!AG21)+IF($D$1=Hilfsblatt!$A$4,1,0)*('GuV - Gesamtübersicht'!#REF!+'GuV - Gesamtübersicht'!#REF!+'GuV - Gesamtübersicht'!#REF!)+IF($D$1=Hilfsblatt!$A$5,1,0)*('GuV - Gesamtübersicht'!#REF!+'GuV - Gesamtübersicht'!#REF!+'GuV - Gesamtübersicht'!#REF!)+IF($D$1=Hilfsblatt!$A$6,1,0)*('GuV - Gesamtübersicht'!#REF!+'GuV - Gesamtübersicht'!#REF!+'GuV - Gesamtübersicht'!#REF!)</f>
        <v>#REF!</v>
      </c>
    </row>
    <row r="19" spans="1:19" x14ac:dyDescent="0.2">
      <c r="F19" t="s">
        <v>26</v>
      </c>
      <c r="G19" s="12" t="e">
        <f>IF($D$1=Hilfsblatt!$A$2,1,0)*'GuV - Gesamtübersicht'!G23+IF($D$1=Hilfsblatt!$A$3,1,0)*'GuV - Gesamtübersicht'!U23+IF($D$1=Hilfsblatt!$A$4,1,0)*'GuV - Gesamtübersicht'!#REF!/12+IF($D$1=Hilfsblatt!$A$5,1,0)*'GuV - Gesamtübersicht'!#REF!/12+IF($D$1=Hilfsblatt!$A$6,1,0)*'GuV - Gesamtübersicht'!#REF!/12</f>
        <v>#REF!</v>
      </c>
      <c r="H19" s="12" t="e">
        <f>IF($D$1=Hilfsblatt!$A$2,1,0)*'GuV - Gesamtübersicht'!H23+IF($D$1=Hilfsblatt!$A$3,1,0)*'GuV - Gesamtübersicht'!V23+IF($D$1=Hilfsblatt!$A$4,1,0)*'GuV - Gesamtübersicht'!#REF!/12+IF($D$1=Hilfsblatt!$A$5,1,0)*'GuV - Gesamtübersicht'!#REF!/12+IF($D$1=Hilfsblatt!$A$6,1,0)*'GuV - Gesamtübersicht'!#REF!/12</f>
        <v>#REF!</v>
      </c>
      <c r="I19" s="12" t="e">
        <f>IF($D$1=Hilfsblatt!$A$2,1,0)*'GuV - Gesamtübersicht'!I23+IF($D$1=Hilfsblatt!$A$3,1,0)*'GuV - Gesamtübersicht'!W23+IF($D$1=Hilfsblatt!$A$4,1,0)*'GuV - Gesamtübersicht'!#REF!/12+IF($D$1=Hilfsblatt!$A$5,1,0)*'GuV - Gesamtübersicht'!#REF!/12+IF($D$1=Hilfsblatt!$A$6,1,0)*'GuV - Gesamtübersicht'!#REF!/12</f>
        <v>#REF!</v>
      </c>
      <c r="J19" s="12" t="e">
        <f>IF($D$1=Hilfsblatt!$A$2,1,0)*'GuV - Gesamtübersicht'!J23+IF($D$1=Hilfsblatt!$A$3,1,0)*'GuV - Gesamtübersicht'!X23+IF($D$1=Hilfsblatt!$A$4,1,0)*'GuV - Gesamtübersicht'!#REF!/12+IF($D$1=Hilfsblatt!$A$5,1,0)*'GuV - Gesamtübersicht'!#REF!/12+IF($D$1=Hilfsblatt!$A$6,1,0)*'GuV - Gesamtübersicht'!#REF!/12</f>
        <v>#REF!</v>
      </c>
      <c r="K19" s="12" t="e">
        <f>IF($D$1=Hilfsblatt!$A$2,1,0)*'GuV - Gesamtübersicht'!K23+IF($D$1=Hilfsblatt!$A$3,1,0)*'GuV - Gesamtübersicht'!Y23+IF($D$1=Hilfsblatt!$A$4,1,0)*'GuV - Gesamtübersicht'!#REF!/12+IF($D$1=Hilfsblatt!$A$5,1,0)*'GuV - Gesamtübersicht'!#REF!/12+IF($D$1=Hilfsblatt!$A$6,1,0)*'GuV - Gesamtübersicht'!#REF!/12</f>
        <v>#REF!</v>
      </c>
      <c r="L19" s="12" t="e">
        <f>IF($D$1=Hilfsblatt!$A$2,1,0)*'GuV - Gesamtübersicht'!L23+IF($D$1=Hilfsblatt!$A$3,1,0)*'GuV - Gesamtübersicht'!Z23+IF($D$1=Hilfsblatt!$A$4,1,0)*'GuV - Gesamtübersicht'!#REF!/12+IF($D$1=Hilfsblatt!$A$5,1,0)*'GuV - Gesamtübersicht'!#REF!/12+IF($D$1=Hilfsblatt!$A$6,1,0)*'GuV - Gesamtübersicht'!#REF!/12</f>
        <v>#REF!</v>
      </c>
      <c r="M19" s="12" t="e">
        <f>IF($D$1=Hilfsblatt!$A$2,1,0)*'GuV - Gesamtübersicht'!M23+IF($D$1=Hilfsblatt!$A$3,1,0)*'GuV - Gesamtübersicht'!AA23+IF($D$1=Hilfsblatt!$A$4,1,0)*'GuV - Gesamtübersicht'!#REF!/12+IF($D$1=Hilfsblatt!$A$5,1,0)*'GuV - Gesamtübersicht'!#REF!/12+IF($D$1=Hilfsblatt!$A$6,1,0)*'GuV - Gesamtübersicht'!#REF!/12</f>
        <v>#REF!</v>
      </c>
      <c r="N19" s="12" t="e">
        <f>IF($D$1=Hilfsblatt!$A$2,1,0)*'GuV - Gesamtübersicht'!N23+IF($D$1=Hilfsblatt!$A$3,1,0)*'GuV - Gesamtübersicht'!AB23+IF($D$1=Hilfsblatt!$A$4,1,0)*'GuV - Gesamtübersicht'!#REF!/12+IF($D$1=Hilfsblatt!$A$5,1,0)*'GuV - Gesamtübersicht'!#REF!/12+IF($D$1=Hilfsblatt!$A$6,1,0)*'GuV - Gesamtübersicht'!#REF!/12</f>
        <v>#REF!</v>
      </c>
      <c r="O19" s="12" t="e">
        <f>IF($D$1=Hilfsblatt!$A$2,1,0)*'GuV - Gesamtübersicht'!O23+IF($D$1=Hilfsblatt!$A$3,1,0)*'GuV - Gesamtübersicht'!AC23+IF($D$1=Hilfsblatt!$A$4,1,0)*'GuV - Gesamtübersicht'!#REF!/12+IF($D$1=Hilfsblatt!$A$5,1,0)*'GuV - Gesamtübersicht'!#REF!/12+IF($D$1=Hilfsblatt!$A$6,1,0)*'GuV - Gesamtübersicht'!#REF!/12</f>
        <v>#REF!</v>
      </c>
      <c r="P19" s="12" t="e">
        <f>IF($D$1=Hilfsblatt!$A$2,1,0)*'GuV - Gesamtübersicht'!P23+IF($D$1=Hilfsblatt!$A$3,1,0)*'GuV - Gesamtübersicht'!AD23+IF($D$1=Hilfsblatt!$A$4,1,0)*'GuV - Gesamtübersicht'!#REF!/12+IF($D$1=Hilfsblatt!$A$5,1,0)*'GuV - Gesamtübersicht'!#REF!/12+IF($D$1=Hilfsblatt!$A$6,1,0)*'GuV - Gesamtübersicht'!#REF!/12</f>
        <v>#REF!</v>
      </c>
      <c r="Q19" s="12" t="e">
        <f>IF($D$1=Hilfsblatt!$A$2,1,0)*'GuV - Gesamtübersicht'!Q23+IF($D$1=Hilfsblatt!$A$3,1,0)*'GuV - Gesamtübersicht'!AE23+IF($D$1=Hilfsblatt!$A$4,1,0)*'GuV - Gesamtübersicht'!#REF!/12+IF($D$1=Hilfsblatt!$A$5,1,0)*'GuV - Gesamtübersicht'!#REF!/12+IF($D$1=Hilfsblatt!$A$6,1,0)*'GuV - Gesamtübersicht'!#REF!/12</f>
        <v>#REF!</v>
      </c>
      <c r="R19" s="12" t="e">
        <f>IF($D$1=Hilfsblatt!$A$2,1,0)*'GuV - Gesamtübersicht'!R23+IF($D$1=Hilfsblatt!$A$3,1,0)*'GuV - Gesamtübersicht'!AF23+IF($D$1=Hilfsblatt!$A$4,1,0)*'GuV - Gesamtübersicht'!#REF!/12+IF($D$1=Hilfsblatt!$A$5,1,0)*'GuV - Gesamtübersicht'!#REF!/12+IF($D$1=Hilfsblatt!$A$6,1,0)*'GuV - Gesamtübersicht'!#REF!/12</f>
        <v>#REF!</v>
      </c>
      <c r="S19" s="12" t="e">
        <f>IF($D$1=Hilfsblatt!$A$2,1,0)*'GuV - Gesamtübersicht'!S23+IF($D$1=Hilfsblatt!$A$3,1,0)*'GuV - Gesamtübersicht'!AG23+IF($D$1=Hilfsblatt!$A$4,1,0)*'GuV - Gesamtübersicht'!#REF!+IF($D$1=Hilfsblatt!$A$5,1,0)*'GuV - Gesamtübersicht'!#REF!+IF($D$1=Hilfsblatt!$A$6,1,0)*'GuV - Gesamtübersicht'!#REF!</f>
        <v>#REF!</v>
      </c>
    </row>
    <row r="20" spans="1:19" x14ac:dyDescent="0.2">
      <c r="F20" t="s">
        <v>15</v>
      </c>
      <c r="G20" s="11" t="e">
        <f t="shared" ref="G20:S20" si="9">G18-G19</f>
        <v>#REF!</v>
      </c>
      <c r="H20" s="11" t="e">
        <f t="shared" si="9"/>
        <v>#REF!</v>
      </c>
      <c r="I20" s="11" t="e">
        <f t="shared" si="9"/>
        <v>#REF!</v>
      </c>
      <c r="J20" s="11" t="e">
        <f t="shared" si="9"/>
        <v>#REF!</v>
      </c>
      <c r="K20" s="11" t="e">
        <f t="shared" si="9"/>
        <v>#REF!</v>
      </c>
      <c r="L20" s="11" t="e">
        <f t="shared" si="9"/>
        <v>#REF!</v>
      </c>
      <c r="M20" s="11" t="e">
        <f t="shared" si="9"/>
        <v>#REF!</v>
      </c>
      <c r="N20" s="11" t="e">
        <f t="shared" si="9"/>
        <v>#REF!</v>
      </c>
      <c r="O20" s="11" t="e">
        <f t="shared" si="9"/>
        <v>#REF!</v>
      </c>
      <c r="P20" s="11" t="e">
        <f t="shared" si="9"/>
        <v>#REF!</v>
      </c>
      <c r="Q20" s="11" t="e">
        <f t="shared" si="9"/>
        <v>#REF!</v>
      </c>
      <c r="R20" s="11" t="e">
        <f t="shared" si="9"/>
        <v>#REF!</v>
      </c>
      <c r="S20" s="11" t="e">
        <f t="shared" si="9"/>
        <v>#REF!</v>
      </c>
    </row>
    <row r="21" spans="1:19" x14ac:dyDescent="0.2">
      <c r="F21" t="s">
        <v>27</v>
      </c>
      <c r="G21" s="12" t="e">
        <f>IF($D$1=Hilfsblatt!$A$2,1,0)*'GuV - Gesamtübersicht'!G29+IF($D$1=Hilfsblatt!$A$3,1,0)*'GuV - Gesamtübersicht'!U29+IF($D$1=Hilfsblatt!$A$4,1,0)*'GuV - Gesamtübersicht'!#REF!/12+IF($D$1=Hilfsblatt!$A$5,1,0)*'GuV - Gesamtübersicht'!#REF!/12+IF($D$1=Hilfsblatt!$A$6,1,0)*'GuV - Gesamtübersicht'!#REF!/12</f>
        <v>#REF!</v>
      </c>
      <c r="H21" s="12" t="e">
        <f>IF($D$1=Hilfsblatt!$A$2,1,0)*'GuV - Gesamtübersicht'!H29+IF($D$1=Hilfsblatt!$A$3,1,0)*'GuV - Gesamtübersicht'!V29+IF($D$1=Hilfsblatt!$A$4,1,0)*'GuV - Gesamtübersicht'!#REF!/12+IF($D$1=Hilfsblatt!$A$5,1,0)*'GuV - Gesamtübersicht'!#REF!/12+IF($D$1=Hilfsblatt!$A$6,1,0)*'GuV - Gesamtübersicht'!#REF!/12</f>
        <v>#REF!</v>
      </c>
      <c r="I21" s="12" t="e">
        <f>IF($D$1=Hilfsblatt!$A$2,1,0)*'GuV - Gesamtübersicht'!I29+IF($D$1=Hilfsblatt!$A$3,1,0)*'GuV - Gesamtübersicht'!W29+IF($D$1=Hilfsblatt!$A$4,1,0)*'GuV - Gesamtübersicht'!#REF!/12+IF($D$1=Hilfsblatt!$A$5,1,0)*'GuV - Gesamtübersicht'!#REF!/12+IF($D$1=Hilfsblatt!$A$6,1,0)*'GuV - Gesamtübersicht'!#REF!/12</f>
        <v>#REF!</v>
      </c>
      <c r="J21" s="12" t="e">
        <f>IF($D$1=Hilfsblatt!$A$2,1,0)*'GuV - Gesamtübersicht'!J29+IF($D$1=Hilfsblatt!$A$3,1,0)*'GuV - Gesamtübersicht'!X29+IF($D$1=Hilfsblatt!$A$4,1,0)*'GuV - Gesamtübersicht'!#REF!/12+IF($D$1=Hilfsblatt!$A$5,1,0)*'GuV - Gesamtübersicht'!#REF!/12+IF($D$1=Hilfsblatt!$A$6,1,0)*'GuV - Gesamtübersicht'!#REF!/12</f>
        <v>#REF!</v>
      </c>
      <c r="K21" s="12" t="e">
        <f>IF($D$1=Hilfsblatt!$A$2,1,0)*'GuV - Gesamtübersicht'!K29+IF($D$1=Hilfsblatt!$A$3,1,0)*'GuV - Gesamtübersicht'!Y29+IF($D$1=Hilfsblatt!$A$4,1,0)*'GuV - Gesamtübersicht'!#REF!/12+IF($D$1=Hilfsblatt!$A$5,1,0)*'GuV - Gesamtübersicht'!#REF!/12+IF($D$1=Hilfsblatt!$A$6,1,0)*'GuV - Gesamtübersicht'!#REF!/12</f>
        <v>#REF!</v>
      </c>
      <c r="L21" s="12" t="e">
        <f>IF($D$1=Hilfsblatt!$A$2,1,0)*'GuV - Gesamtübersicht'!L29+IF($D$1=Hilfsblatt!$A$3,1,0)*'GuV - Gesamtübersicht'!Z29+IF($D$1=Hilfsblatt!$A$4,1,0)*'GuV - Gesamtübersicht'!#REF!/12+IF($D$1=Hilfsblatt!$A$5,1,0)*'GuV - Gesamtübersicht'!#REF!/12+IF($D$1=Hilfsblatt!$A$6,1,0)*'GuV - Gesamtübersicht'!#REF!/12</f>
        <v>#REF!</v>
      </c>
      <c r="M21" s="12" t="e">
        <f>IF($D$1=Hilfsblatt!$A$2,1,0)*'GuV - Gesamtübersicht'!M29+IF($D$1=Hilfsblatt!$A$3,1,0)*'GuV - Gesamtübersicht'!AA29+IF($D$1=Hilfsblatt!$A$4,1,0)*'GuV - Gesamtübersicht'!#REF!/12+IF($D$1=Hilfsblatt!$A$5,1,0)*'GuV - Gesamtübersicht'!#REF!/12+IF($D$1=Hilfsblatt!$A$6,1,0)*'GuV - Gesamtübersicht'!#REF!/12</f>
        <v>#REF!</v>
      </c>
      <c r="N21" s="12" t="e">
        <f>IF($D$1=Hilfsblatt!$A$2,1,0)*'GuV - Gesamtübersicht'!N29+IF($D$1=Hilfsblatt!$A$3,1,0)*'GuV - Gesamtübersicht'!AB29+IF($D$1=Hilfsblatt!$A$4,1,0)*'GuV - Gesamtübersicht'!#REF!/12+IF($D$1=Hilfsblatt!$A$5,1,0)*'GuV - Gesamtübersicht'!#REF!/12+IF($D$1=Hilfsblatt!$A$6,1,0)*'GuV - Gesamtübersicht'!#REF!/12</f>
        <v>#REF!</v>
      </c>
      <c r="O21" s="12" t="e">
        <f>IF($D$1=Hilfsblatt!$A$2,1,0)*'GuV - Gesamtübersicht'!O29+IF($D$1=Hilfsblatt!$A$3,1,0)*'GuV - Gesamtübersicht'!AC29+IF($D$1=Hilfsblatt!$A$4,1,0)*'GuV - Gesamtübersicht'!#REF!/12+IF($D$1=Hilfsblatt!$A$5,1,0)*'GuV - Gesamtübersicht'!#REF!/12+IF($D$1=Hilfsblatt!$A$6,1,0)*'GuV - Gesamtübersicht'!#REF!/12</f>
        <v>#REF!</v>
      </c>
      <c r="P21" s="12" t="e">
        <f>IF($D$1=Hilfsblatt!$A$2,1,0)*'GuV - Gesamtübersicht'!P29+IF($D$1=Hilfsblatt!$A$3,1,0)*'GuV - Gesamtübersicht'!AD29+IF($D$1=Hilfsblatt!$A$4,1,0)*'GuV - Gesamtübersicht'!#REF!/12+IF($D$1=Hilfsblatt!$A$5,1,0)*'GuV - Gesamtübersicht'!#REF!/12+IF($D$1=Hilfsblatt!$A$6,1,0)*'GuV - Gesamtübersicht'!#REF!/12</f>
        <v>#REF!</v>
      </c>
      <c r="Q21" s="12" t="e">
        <f>IF($D$1=Hilfsblatt!$A$2,1,0)*'GuV - Gesamtübersicht'!Q29+IF($D$1=Hilfsblatt!$A$3,1,0)*'GuV - Gesamtübersicht'!AE29+IF($D$1=Hilfsblatt!$A$4,1,0)*'GuV - Gesamtübersicht'!#REF!/12+IF($D$1=Hilfsblatt!$A$5,1,0)*'GuV - Gesamtübersicht'!#REF!/12+IF($D$1=Hilfsblatt!$A$6,1,0)*'GuV - Gesamtübersicht'!#REF!/12</f>
        <v>#REF!</v>
      </c>
      <c r="R21" s="12" t="e">
        <f>IF($D$1=Hilfsblatt!$A$2,1,0)*'GuV - Gesamtübersicht'!R29+IF($D$1=Hilfsblatt!$A$3,1,0)*'GuV - Gesamtübersicht'!AF29+IF($D$1=Hilfsblatt!$A$4,1,0)*'GuV - Gesamtübersicht'!#REF!/12+IF($D$1=Hilfsblatt!$A$5,1,0)*'GuV - Gesamtübersicht'!#REF!/12+IF($D$1=Hilfsblatt!$A$6,1,0)*'GuV - Gesamtübersicht'!#REF!/12</f>
        <v>#REF!</v>
      </c>
      <c r="S21" s="12" t="e">
        <f>IF($D$1=Hilfsblatt!$A$2,1,0)*'GuV - Gesamtübersicht'!S29+IF($D$1=Hilfsblatt!$A$3,1,0)*'GuV - Gesamtübersicht'!AG29+IF($D$1=Hilfsblatt!$A$4,1,0)*'GuV - Gesamtübersicht'!#REF!+IF($D$1=Hilfsblatt!$A$5,1,0)*'GuV - Gesamtübersicht'!#REF!+IF($D$1=Hilfsblatt!$A$6,1,0)*'GuV - Gesamtübersicht'!#REF!</f>
        <v>#REF!</v>
      </c>
    </row>
    <row r="22" spans="1:19" x14ac:dyDescent="0.2">
      <c r="F22" t="s">
        <v>7</v>
      </c>
      <c r="G22" s="12" t="e">
        <f>IF($D$1=Hilfsblatt!$A$2,1,0)*'GuV - Gesamtübersicht'!G39+IF($D$1=Hilfsblatt!$A$3,1,0)*'GuV - Gesamtübersicht'!U39+IF($D$1=Hilfsblatt!$A$4,1,0)*'GuV - Gesamtübersicht'!#REF!/12+IF($D$1=Hilfsblatt!$A$5,1,0)*'GuV - Gesamtübersicht'!#REF!/12+IF($D$1=Hilfsblatt!$A$6,1,0)*'GuV - Gesamtübersicht'!#REF!/12</f>
        <v>#REF!</v>
      </c>
      <c r="H22" s="12" t="e">
        <f>IF($D$1=Hilfsblatt!$A$2,1,0)*'GuV - Gesamtübersicht'!H39+IF($D$1=Hilfsblatt!$A$3,1,0)*'GuV - Gesamtübersicht'!V39+IF($D$1=Hilfsblatt!$A$4,1,0)*'GuV - Gesamtübersicht'!#REF!/12+IF($D$1=Hilfsblatt!$A$5,1,0)*'GuV - Gesamtübersicht'!#REF!/12+IF($D$1=Hilfsblatt!$A$6,1,0)*'GuV - Gesamtübersicht'!#REF!/12</f>
        <v>#REF!</v>
      </c>
      <c r="I22" s="12" t="e">
        <f>IF($D$1=Hilfsblatt!$A$2,1,0)*'GuV - Gesamtübersicht'!I39+IF($D$1=Hilfsblatt!$A$3,1,0)*'GuV - Gesamtübersicht'!W39+IF($D$1=Hilfsblatt!$A$4,1,0)*'GuV - Gesamtübersicht'!#REF!/12+IF($D$1=Hilfsblatt!$A$5,1,0)*'GuV - Gesamtübersicht'!#REF!/12+IF($D$1=Hilfsblatt!$A$6,1,0)*'GuV - Gesamtübersicht'!#REF!/12</f>
        <v>#REF!</v>
      </c>
      <c r="J22" s="12" t="e">
        <f>IF($D$1=Hilfsblatt!$A$2,1,0)*'GuV - Gesamtübersicht'!J39+IF($D$1=Hilfsblatt!$A$3,1,0)*'GuV - Gesamtübersicht'!X39+IF($D$1=Hilfsblatt!$A$4,1,0)*'GuV - Gesamtübersicht'!#REF!/12+IF($D$1=Hilfsblatt!$A$5,1,0)*'GuV - Gesamtübersicht'!#REF!/12+IF($D$1=Hilfsblatt!$A$6,1,0)*'GuV - Gesamtübersicht'!#REF!/12</f>
        <v>#REF!</v>
      </c>
      <c r="K22" s="12" t="e">
        <f>IF($D$1=Hilfsblatt!$A$2,1,0)*'GuV - Gesamtübersicht'!K39+IF($D$1=Hilfsblatt!$A$3,1,0)*'GuV - Gesamtübersicht'!Y39+IF($D$1=Hilfsblatt!$A$4,1,0)*'GuV - Gesamtübersicht'!#REF!/12+IF($D$1=Hilfsblatt!$A$5,1,0)*'GuV - Gesamtübersicht'!#REF!/12+IF($D$1=Hilfsblatt!$A$6,1,0)*'GuV - Gesamtübersicht'!#REF!/12</f>
        <v>#REF!</v>
      </c>
      <c r="L22" s="12" t="e">
        <f>IF($D$1=Hilfsblatt!$A$2,1,0)*'GuV - Gesamtübersicht'!L39+IF($D$1=Hilfsblatt!$A$3,1,0)*'GuV - Gesamtübersicht'!Z39+IF($D$1=Hilfsblatt!$A$4,1,0)*'GuV - Gesamtübersicht'!#REF!/12+IF($D$1=Hilfsblatt!$A$5,1,0)*'GuV - Gesamtübersicht'!#REF!/12+IF($D$1=Hilfsblatt!$A$6,1,0)*'GuV - Gesamtübersicht'!#REF!/12</f>
        <v>#REF!</v>
      </c>
      <c r="M22" s="12" t="e">
        <f>IF($D$1=Hilfsblatt!$A$2,1,0)*'GuV - Gesamtübersicht'!M39+IF($D$1=Hilfsblatt!$A$3,1,0)*'GuV - Gesamtübersicht'!AA39+IF($D$1=Hilfsblatt!$A$4,1,0)*'GuV - Gesamtübersicht'!#REF!/12+IF($D$1=Hilfsblatt!$A$5,1,0)*'GuV - Gesamtübersicht'!#REF!/12+IF($D$1=Hilfsblatt!$A$6,1,0)*'GuV - Gesamtübersicht'!#REF!/12</f>
        <v>#REF!</v>
      </c>
      <c r="N22" s="12" t="e">
        <f>IF($D$1=Hilfsblatt!$A$2,1,0)*'GuV - Gesamtübersicht'!N39+IF($D$1=Hilfsblatt!$A$3,1,0)*'GuV - Gesamtübersicht'!AB39+IF($D$1=Hilfsblatt!$A$4,1,0)*'GuV - Gesamtübersicht'!#REF!/12+IF($D$1=Hilfsblatt!$A$5,1,0)*'GuV - Gesamtübersicht'!#REF!/12+IF($D$1=Hilfsblatt!$A$6,1,0)*'GuV - Gesamtübersicht'!#REF!/12</f>
        <v>#REF!</v>
      </c>
      <c r="O22" s="12" t="e">
        <f>IF($D$1=Hilfsblatt!$A$2,1,0)*'GuV - Gesamtübersicht'!O39+IF($D$1=Hilfsblatt!$A$3,1,0)*'GuV - Gesamtübersicht'!AC39+IF($D$1=Hilfsblatt!$A$4,1,0)*'GuV - Gesamtübersicht'!#REF!/12+IF($D$1=Hilfsblatt!$A$5,1,0)*'GuV - Gesamtübersicht'!#REF!/12+IF($D$1=Hilfsblatt!$A$6,1,0)*'GuV - Gesamtübersicht'!#REF!/12</f>
        <v>#REF!</v>
      </c>
      <c r="P22" s="12" t="e">
        <f>IF($D$1=Hilfsblatt!$A$2,1,0)*'GuV - Gesamtübersicht'!P39+IF($D$1=Hilfsblatt!$A$3,1,0)*'GuV - Gesamtübersicht'!AD39+IF($D$1=Hilfsblatt!$A$4,1,0)*'GuV - Gesamtübersicht'!#REF!/12+IF($D$1=Hilfsblatt!$A$5,1,0)*'GuV - Gesamtübersicht'!#REF!/12+IF($D$1=Hilfsblatt!$A$6,1,0)*'GuV - Gesamtübersicht'!#REF!/12</f>
        <v>#REF!</v>
      </c>
      <c r="Q22" s="12" t="e">
        <f>IF($D$1=Hilfsblatt!$A$2,1,0)*'GuV - Gesamtübersicht'!Q39+IF($D$1=Hilfsblatt!$A$3,1,0)*'GuV - Gesamtübersicht'!AE39+IF($D$1=Hilfsblatt!$A$4,1,0)*'GuV - Gesamtübersicht'!#REF!/12+IF($D$1=Hilfsblatt!$A$5,1,0)*'GuV - Gesamtübersicht'!#REF!/12+IF($D$1=Hilfsblatt!$A$6,1,0)*'GuV - Gesamtübersicht'!#REF!/12</f>
        <v>#REF!</v>
      </c>
      <c r="R22" s="12" t="e">
        <f>IF($D$1=Hilfsblatt!$A$2,1,0)*'GuV - Gesamtübersicht'!R39+IF($D$1=Hilfsblatt!$A$3,1,0)*'GuV - Gesamtübersicht'!AF39+IF($D$1=Hilfsblatt!$A$4,1,0)*'GuV - Gesamtübersicht'!#REF!/12+IF($D$1=Hilfsblatt!$A$5,1,0)*'GuV - Gesamtübersicht'!#REF!/12+IF($D$1=Hilfsblatt!$A$6,1,0)*'GuV - Gesamtübersicht'!#REF!/12</f>
        <v>#REF!</v>
      </c>
      <c r="S22" s="12" t="e">
        <f>IF($D$1=Hilfsblatt!$A$2,1,0)*'GuV - Gesamtübersicht'!S39+IF($D$1=Hilfsblatt!$A$3,1,0)*'GuV - Gesamtübersicht'!AG39+IF($D$1=Hilfsblatt!$A$4,1,0)*'GuV - Gesamtübersicht'!#REF!+IF($D$1=Hilfsblatt!$A$5,1,0)*'GuV - Gesamtübersicht'!#REF!+IF($D$1=Hilfsblatt!$A$6,1,0)*'GuV - Gesamtübersicht'!#REF!</f>
        <v>#REF!</v>
      </c>
    </row>
    <row r="23" spans="1:19" x14ac:dyDescent="0.2">
      <c r="F23" t="s">
        <v>6</v>
      </c>
      <c r="G23" s="12" t="e">
        <f>IF($D$1=Hilfsblatt!$A$2,1,0)*'GuV - Gesamtübersicht'!G54+IF($D$1=Hilfsblatt!$A$3,1,0)*'GuV - Gesamtübersicht'!U54+IF($D$1=Hilfsblatt!$A$4,1,0)*'GuV - Gesamtübersicht'!#REF!/12+IF($D$1=Hilfsblatt!$A$5,1,0)*'GuV - Gesamtübersicht'!#REF!/12+IF($D$1=Hilfsblatt!$A$6,1,0)*'GuV - Gesamtübersicht'!#REF!/12</f>
        <v>#REF!</v>
      </c>
      <c r="H23" s="12" t="e">
        <f>IF($D$1=Hilfsblatt!$A$2,1,0)*'GuV - Gesamtübersicht'!H54+IF($D$1=Hilfsblatt!$A$3,1,0)*'GuV - Gesamtübersicht'!V54+IF($D$1=Hilfsblatt!$A$4,1,0)*'GuV - Gesamtübersicht'!#REF!/12+IF($D$1=Hilfsblatt!$A$5,1,0)*'GuV - Gesamtübersicht'!#REF!/12+IF($D$1=Hilfsblatt!$A$6,1,0)*'GuV - Gesamtübersicht'!#REF!/12</f>
        <v>#REF!</v>
      </c>
      <c r="I23" s="12" t="e">
        <f>IF($D$1=Hilfsblatt!$A$2,1,0)*'GuV - Gesamtübersicht'!I54+IF($D$1=Hilfsblatt!$A$3,1,0)*'GuV - Gesamtübersicht'!W54+IF($D$1=Hilfsblatt!$A$4,1,0)*'GuV - Gesamtübersicht'!#REF!/12+IF($D$1=Hilfsblatt!$A$5,1,0)*'GuV - Gesamtübersicht'!#REF!/12+IF($D$1=Hilfsblatt!$A$6,1,0)*'GuV - Gesamtübersicht'!#REF!/12</f>
        <v>#REF!</v>
      </c>
      <c r="J23" s="12" t="e">
        <f>IF($D$1=Hilfsblatt!$A$2,1,0)*'GuV - Gesamtübersicht'!J54+IF($D$1=Hilfsblatt!$A$3,1,0)*'GuV - Gesamtübersicht'!X54+IF($D$1=Hilfsblatt!$A$4,1,0)*'GuV - Gesamtübersicht'!#REF!/12+IF($D$1=Hilfsblatt!$A$5,1,0)*'GuV - Gesamtübersicht'!#REF!/12+IF($D$1=Hilfsblatt!$A$6,1,0)*'GuV - Gesamtübersicht'!#REF!/12</f>
        <v>#REF!</v>
      </c>
      <c r="K23" s="12" t="e">
        <f>IF($D$1=Hilfsblatt!$A$2,1,0)*'GuV - Gesamtübersicht'!K54+IF($D$1=Hilfsblatt!$A$3,1,0)*'GuV - Gesamtübersicht'!Y54+IF($D$1=Hilfsblatt!$A$4,1,0)*'GuV - Gesamtübersicht'!#REF!/12+IF($D$1=Hilfsblatt!$A$5,1,0)*'GuV - Gesamtübersicht'!#REF!/12+IF($D$1=Hilfsblatt!$A$6,1,0)*'GuV - Gesamtübersicht'!#REF!/12</f>
        <v>#REF!</v>
      </c>
      <c r="L23" s="12" t="e">
        <f>IF($D$1=Hilfsblatt!$A$2,1,0)*'GuV - Gesamtübersicht'!L54+IF($D$1=Hilfsblatt!$A$3,1,0)*'GuV - Gesamtübersicht'!Z54+IF($D$1=Hilfsblatt!$A$4,1,0)*'GuV - Gesamtübersicht'!#REF!/12+IF($D$1=Hilfsblatt!$A$5,1,0)*'GuV - Gesamtübersicht'!#REF!/12+IF($D$1=Hilfsblatt!$A$6,1,0)*'GuV - Gesamtübersicht'!#REF!/12</f>
        <v>#REF!</v>
      </c>
      <c r="M23" s="12" t="e">
        <f>IF($D$1=Hilfsblatt!$A$2,1,0)*'GuV - Gesamtübersicht'!M54+IF($D$1=Hilfsblatt!$A$3,1,0)*'GuV - Gesamtübersicht'!AA54+IF($D$1=Hilfsblatt!$A$4,1,0)*'GuV - Gesamtübersicht'!#REF!/12+IF($D$1=Hilfsblatt!$A$5,1,0)*'GuV - Gesamtübersicht'!#REF!/12+IF($D$1=Hilfsblatt!$A$6,1,0)*'GuV - Gesamtübersicht'!#REF!/12</f>
        <v>#REF!</v>
      </c>
      <c r="N23" s="12" t="e">
        <f>IF($D$1=Hilfsblatt!$A$2,1,0)*'GuV - Gesamtübersicht'!N54+IF($D$1=Hilfsblatt!$A$3,1,0)*'GuV - Gesamtübersicht'!AB54+IF($D$1=Hilfsblatt!$A$4,1,0)*'GuV - Gesamtübersicht'!#REF!/12+IF($D$1=Hilfsblatt!$A$5,1,0)*'GuV - Gesamtübersicht'!#REF!/12+IF($D$1=Hilfsblatt!$A$6,1,0)*'GuV - Gesamtübersicht'!#REF!/12</f>
        <v>#REF!</v>
      </c>
      <c r="O23" s="12" t="e">
        <f>IF($D$1=Hilfsblatt!$A$2,1,0)*'GuV - Gesamtübersicht'!O54+IF($D$1=Hilfsblatt!$A$3,1,0)*'GuV - Gesamtübersicht'!AC54+IF($D$1=Hilfsblatt!$A$4,1,0)*'GuV - Gesamtübersicht'!#REF!/12+IF($D$1=Hilfsblatt!$A$5,1,0)*'GuV - Gesamtübersicht'!#REF!/12+IF($D$1=Hilfsblatt!$A$6,1,0)*'GuV - Gesamtübersicht'!#REF!/12</f>
        <v>#REF!</v>
      </c>
      <c r="P23" s="12" t="e">
        <f>IF($D$1=Hilfsblatt!$A$2,1,0)*'GuV - Gesamtübersicht'!P54+IF($D$1=Hilfsblatt!$A$3,1,0)*'GuV - Gesamtübersicht'!AD54+IF($D$1=Hilfsblatt!$A$4,1,0)*'GuV - Gesamtübersicht'!#REF!/12+IF($D$1=Hilfsblatt!$A$5,1,0)*'GuV - Gesamtübersicht'!#REF!/12+IF($D$1=Hilfsblatt!$A$6,1,0)*'GuV - Gesamtübersicht'!#REF!/12</f>
        <v>#REF!</v>
      </c>
      <c r="Q23" s="12" t="e">
        <f>IF($D$1=Hilfsblatt!$A$2,1,0)*'GuV - Gesamtübersicht'!Q54+IF($D$1=Hilfsblatt!$A$3,1,0)*'GuV - Gesamtübersicht'!AE54+IF($D$1=Hilfsblatt!$A$4,1,0)*'GuV - Gesamtübersicht'!#REF!/12+IF($D$1=Hilfsblatt!$A$5,1,0)*'GuV - Gesamtübersicht'!#REF!/12+IF($D$1=Hilfsblatt!$A$6,1,0)*'GuV - Gesamtübersicht'!#REF!/12</f>
        <v>#REF!</v>
      </c>
      <c r="R23" s="12" t="e">
        <f>IF($D$1=Hilfsblatt!$A$2,1,0)*'GuV - Gesamtübersicht'!R54+IF($D$1=Hilfsblatt!$A$3,1,0)*'GuV - Gesamtübersicht'!AF54+IF($D$1=Hilfsblatt!$A$4,1,0)*'GuV - Gesamtübersicht'!#REF!/12+IF($D$1=Hilfsblatt!$A$5,1,0)*'GuV - Gesamtübersicht'!#REF!/12+IF($D$1=Hilfsblatt!$A$6,1,0)*'GuV - Gesamtübersicht'!#REF!/12</f>
        <v>#REF!</v>
      </c>
      <c r="S23" s="12" t="e">
        <f>IF($D$1=Hilfsblatt!$A$2,1,0)*'GuV - Gesamtübersicht'!S54+IF($D$1=Hilfsblatt!$A$3,1,0)*'GuV - Gesamtübersicht'!AG54+IF($D$1=Hilfsblatt!$A$4,1,0)*'GuV - Gesamtübersicht'!#REF!+IF($D$1=Hilfsblatt!$A$5,1,0)*'GuV - Gesamtübersicht'!#REF!+IF($D$1=Hilfsblatt!$A$6,1,0)*'GuV - Gesamtübersicht'!#REF!</f>
        <v>#REF!</v>
      </c>
    </row>
    <row r="24" spans="1:19" x14ac:dyDescent="0.2">
      <c r="F24" t="s">
        <v>28</v>
      </c>
      <c r="G24" s="12" t="e">
        <f>IF($D$1=Hilfsblatt!$A$2,1,0)*('GuV - Gesamtübersicht'!G62-'GuV - Gesamtübersicht'!#REF!-'GuV - Gesamtübersicht'!#REF!-'GuV - Gesamtübersicht'!G81+'GuV - Gesamtübersicht'!#REF!+'GuV - Gesamtübersicht'!G86-'GuV - Gesamtübersicht'!#REF!)+IF($D$1=Hilfsblatt!$A$3,1,0)*('GuV - Gesamtübersicht'!U62-'GuV - Gesamtübersicht'!#REF!-'GuV - Gesamtübersicht'!#REF!-'GuV - Gesamtübersicht'!U81+'GuV - Gesamtübersicht'!#REF!+'GuV - Gesamtübersicht'!U86-'GuV - Gesamtübersicht'!#REF!)+IF($D$1=Hilfsblatt!$A$4,1,0)*('GuV - Gesamtübersicht'!#REF!-'GuV - Gesamtübersicht'!#REF!-'GuV - Gesamtübersicht'!#REF!-'GuV - Gesamtübersicht'!#REF!+'GuV - Gesamtübersicht'!#REF!+'GuV - Gesamtübersicht'!#REF!-'GuV - Gesamtübersicht'!#REF!)/12+IF($D$1=Hilfsblatt!$A$5,1,0)*('GuV - Gesamtübersicht'!#REF!-'GuV - Gesamtübersicht'!#REF!-'GuV - Gesamtübersicht'!#REF!-'GuV - Gesamtübersicht'!#REF!+'GuV - Gesamtübersicht'!#REF!+'GuV - Gesamtübersicht'!#REF!-'GuV - Gesamtübersicht'!#REF!)/12+IF($D$1=Hilfsblatt!$A$6,1,0)*('GuV - Gesamtübersicht'!#REF!-'GuV - Gesamtübersicht'!#REF!-'GuV - Gesamtübersicht'!#REF!-'GuV - Gesamtübersicht'!#REF!+'GuV - Gesamtübersicht'!#REF!+'GuV - Gesamtübersicht'!#REF!-'GuV - Gesamtübersicht'!#REF!)/12</f>
        <v>#REF!</v>
      </c>
      <c r="H24" s="12" t="e">
        <f>IF($D$1=Hilfsblatt!$A$2,1,0)*('GuV - Gesamtübersicht'!H62-'GuV - Gesamtübersicht'!#REF!-'GuV - Gesamtübersicht'!#REF!-'GuV - Gesamtübersicht'!H81+'GuV - Gesamtübersicht'!#REF!+'GuV - Gesamtübersicht'!H86-'GuV - Gesamtübersicht'!#REF!)+IF($D$1=Hilfsblatt!$A$3,1,0)*('GuV - Gesamtübersicht'!V62-'GuV - Gesamtübersicht'!#REF!-'GuV - Gesamtübersicht'!#REF!-'GuV - Gesamtübersicht'!V81+'GuV - Gesamtübersicht'!#REF!+'GuV - Gesamtübersicht'!V86-'GuV - Gesamtübersicht'!#REF!)+IF($D$1=Hilfsblatt!$A$4,1,0)*('GuV - Gesamtübersicht'!#REF!-'GuV - Gesamtübersicht'!#REF!-'GuV - Gesamtübersicht'!#REF!-'GuV - Gesamtübersicht'!#REF!+'GuV - Gesamtübersicht'!#REF!+'GuV - Gesamtübersicht'!#REF!-'GuV - Gesamtübersicht'!#REF!)/12+IF($D$1=Hilfsblatt!$A$5,1,0)*('GuV - Gesamtübersicht'!#REF!-'GuV - Gesamtübersicht'!#REF!-'GuV - Gesamtübersicht'!#REF!-'GuV - Gesamtübersicht'!#REF!+'GuV - Gesamtübersicht'!#REF!+'GuV - Gesamtübersicht'!#REF!-'GuV - Gesamtübersicht'!#REF!)/12+IF($D$1=Hilfsblatt!$A$6,1,0)*('GuV - Gesamtübersicht'!#REF!-'GuV - Gesamtübersicht'!#REF!-'GuV - Gesamtübersicht'!#REF!-'GuV - Gesamtübersicht'!#REF!+'GuV - Gesamtübersicht'!#REF!+'GuV - Gesamtübersicht'!#REF!-'GuV - Gesamtübersicht'!#REF!)/12</f>
        <v>#REF!</v>
      </c>
      <c r="I24" s="12" t="e">
        <f>IF($D$1=Hilfsblatt!$A$2,1,0)*('GuV - Gesamtübersicht'!I62-'GuV - Gesamtübersicht'!#REF!-'GuV - Gesamtübersicht'!#REF!-'GuV - Gesamtübersicht'!I81+'GuV - Gesamtübersicht'!#REF!+'GuV - Gesamtübersicht'!I86-'GuV - Gesamtübersicht'!#REF!)+IF($D$1=Hilfsblatt!$A$3,1,0)*('GuV - Gesamtübersicht'!W62-'GuV - Gesamtübersicht'!#REF!-'GuV - Gesamtübersicht'!#REF!-'GuV - Gesamtübersicht'!W81+'GuV - Gesamtübersicht'!#REF!+'GuV - Gesamtübersicht'!W86-'GuV - Gesamtübersicht'!#REF!)+IF($D$1=Hilfsblatt!$A$4,1,0)*('GuV - Gesamtübersicht'!#REF!-'GuV - Gesamtübersicht'!#REF!-'GuV - Gesamtübersicht'!#REF!-'GuV - Gesamtübersicht'!#REF!+'GuV - Gesamtübersicht'!#REF!+'GuV - Gesamtübersicht'!#REF!-'GuV - Gesamtübersicht'!#REF!)/12+IF($D$1=Hilfsblatt!$A$5,1,0)*('GuV - Gesamtübersicht'!#REF!-'GuV - Gesamtübersicht'!#REF!-'GuV - Gesamtübersicht'!#REF!-'GuV - Gesamtübersicht'!#REF!+'GuV - Gesamtübersicht'!#REF!+'GuV - Gesamtübersicht'!#REF!-'GuV - Gesamtübersicht'!#REF!)/12+IF($D$1=Hilfsblatt!$A$6,1,0)*('GuV - Gesamtübersicht'!#REF!-'GuV - Gesamtübersicht'!#REF!-'GuV - Gesamtübersicht'!#REF!-'GuV - Gesamtübersicht'!#REF!+'GuV - Gesamtübersicht'!#REF!+'GuV - Gesamtübersicht'!#REF!-'GuV - Gesamtübersicht'!#REF!)/12</f>
        <v>#REF!</v>
      </c>
      <c r="J24" s="12" t="e">
        <f>IF($D$1=Hilfsblatt!$A$2,1,0)*('GuV - Gesamtübersicht'!J62-'GuV - Gesamtübersicht'!#REF!-'GuV - Gesamtübersicht'!#REF!-'GuV - Gesamtübersicht'!J81+'GuV - Gesamtübersicht'!#REF!+'GuV - Gesamtübersicht'!J86-'GuV - Gesamtübersicht'!#REF!)+IF($D$1=Hilfsblatt!$A$3,1,0)*('GuV - Gesamtübersicht'!X62-'GuV - Gesamtübersicht'!#REF!-'GuV - Gesamtübersicht'!#REF!-'GuV - Gesamtübersicht'!X81+'GuV - Gesamtübersicht'!#REF!+'GuV - Gesamtübersicht'!X86-'GuV - Gesamtübersicht'!#REF!)+IF($D$1=Hilfsblatt!$A$4,1,0)*('GuV - Gesamtübersicht'!#REF!-'GuV - Gesamtübersicht'!#REF!-'GuV - Gesamtübersicht'!#REF!-'GuV - Gesamtübersicht'!#REF!+'GuV - Gesamtübersicht'!#REF!+'GuV - Gesamtübersicht'!#REF!-'GuV - Gesamtübersicht'!#REF!)/12+IF($D$1=Hilfsblatt!$A$5,1,0)*('GuV - Gesamtübersicht'!#REF!-'GuV - Gesamtübersicht'!#REF!-'GuV - Gesamtübersicht'!#REF!-'GuV - Gesamtübersicht'!#REF!+'GuV - Gesamtübersicht'!#REF!+'GuV - Gesamtübersicht'!#REF!-'GuV - Gesamtübersicht'!#REF!)/12+IF($D$1=Hilfsblatt!$A$6,1,0)*('GuV - Gesamtübersicht'!#REF!-'GuV - Gesamtübersicht'!#REF!-'GuV - Gesamtübersicht'!#REF!-'GuV - Gesamtübersicht'!#REF!+'GuV - Gesamtübersicht'!#REF!+'GuV - Gesamtübersicht'!#REF!-'GuV - Gesamtübersicht'!#REF!)/12</f>
        <v>#REF!</v>
      </c>
      <c r="K24" s="12" t="e">
        <f>IF($D$1=Hilfsblatt!$A$2,1,0)*('GuV - Gesamtübersicht'!K62-'GuV - Gesamtübersicht'!#REF!-'GuV - Gesamtübersicht'!#REF!-'GuV - Gesamtübersicht'!K81+'GuV - Gesamtübersicht'!#REF!+'GuV - Gesamtübersicht'!K86-'GuV - Gesamtübersicht'!#REF!)+IF($D$1=Hilfsblatt!$A$3,1,0)*('GuV - Gesamtübersicht'!Y62-'GuV - Gesamtübersicht'!#REF!-'GuV - Gesamtübersicht'!#REF!-'GuV - Gesamtübersicht'!Y81+'GuV - Gesamtübersicht'!#REF!+'GuV - Gesamtübersicht'!Y86-'GuV - Gesamtübersicht'!#REF!)+IF($D$1=Hilfsblatt!$A$4,1,0)*('GuV - Gesamtübersicht'!#REF!-'GuV - Gesamtübersicht'!#REF!-'GuV - Gesamtübersicht'!#REF!-'GuV - Gesamtübersicht'!#REF!+'GuV - Gesamtübersicht'!#REF!+'GuV - Gesamtübersicht'!#REF!-'GuV - Gesamtübersicht'!#REF!)/12+IF($D$1=Hilfsblatt!$A$5,1,0)*('GuV - Gesamtübersicht'!#REF!-'GuV - Gesamtübersicht'!#REF!-'GuV - Gesamtübersicht'!#REF!-'GuV - Gesamtübersicht'!#REF!+'GuV - Gesamtübersicht'!#REF!+'GuV - Gesamtübersicht'!#REF!-'GuV - Gesamtübersicht'!#REF!)/12+IF($D$1=Hilfsblatt!$A$6,1,0)*('GuV - Gesamtübersicht'!#REF!-'GuV - Gesamtübersicht'!#REF!-'GuV - Gesamtübersicht'!#REF!-'GuV - Gesamtübersicht'!#REF!+'GuV - Gesamtübersicht'!#REF!+'GuV - Gesamtübersicht'!#REF!-'GuV - Gesamtübersicht'!#REF!)/12</f>
        <v>#REF!</v>
      </c>
      <c r="L24" s="12" t="e">
        <f>IF($D$1=Hilfsblatt!$A$2,1,0)*('GuV - Gesamtübersicht'!L62-'GuV - Gesamtübersicht'!#REF!-'GuV - Gesamtübersicht'!#REF!-'GuV - Gesamtübersicht'!L81+'GuV - Gesamtübersicht'!#REF!+'GuV - Gesamtübersicht'!L86-'GuV - Gesamtübersicht'!#REF!)+IF($D$1=Hilfsblatt!$A$3,1,0)*('GuV - Gesamtübersicht'!Z62-'GuV - Gesamtübersicht'!#REF!-'GuV - Gesamtübersicht'!#REF!-'GuV - Gesamtübersicht'!Z81+'GuV - Gesamtübersicht'!#REF!+'GuV - Gesamtübersicht'!Z86-'GuV - Gesamtübersicht'!#REF!)+IF($D$1=Hilfsblatt!$A$4,1,0)*('GuV - Gesamtübersicht'!#REF!-'GuV - Gesamtübersicht'!#REF!-'GuV - Gesamtübersicht'!#REF!-'GuV - Gesamtübersicht'!#REF!+'GuV - Gesamtübersicht'!#REF!+'GuV - Gesamtübersicht'!#REF!-'GuV - Gesamtübersicht'!#REF!)/12+IF($D$1=Hilfsblatt!$A$5,1,0)*('GuV - Gesamtübersicht'!#REF!-'GuV - Gesamtübersicht'!#REF!-'GuV - Gesamtübersicht'!#REF!-'GuV - Gesamtübersicht'!#REF!+'GuV - Gesamtübersicht'!#REF!+'GuV - Gesamtübersicht'!#REF!-'GuV - Gesamtübersicht'!#REF!)/12+IF($D$1=Hilfsblatt!$A$6,1,0)*('GuV - Gesamtübersicht'!#REF!-'GuV - Gesamtübersicht'!#REF!-'GuV - Gesamtübersicht'!#REF!-'GuV - Gesamtübersicht'!#REF!+'GuV - Gesamtübersicht'!#REF!+'GuV - Gesamtübersicht'!#REF!-'GuV - Gesamtübersicht'!#REF!)/12</f>
        <v>#REF!</v>
      </c>
      <c r="M24" s="12" t="e">
        <f>IF($D$1=Hilfsblatt!$A$2,1,0)*('GuV - Gesamtübersicht'!M62-'GuV - Gesamtübersicht'!#REF!-'GuV - Gesamtübersicht'!#REF!-'GuV - Gesamtübersicht'!M81+'GuV - Gesamtübersicht'!#REF!+'GuV - Gesamtübersicht'!M86-'GuV - Gesamtübersicht'!#REF!)+IF($D$1=Hilfsblatt!$A$3,1,0)*('GuV - Gesamtübersicht'!AA62-'GuV - Gesamtübersicht'!#REF!-'GuV - Gesamtübersicht'!#REF!-'GuV - Gesamtübersicht'!AA81+'GuV - Gesamtübersicht'!#REF!+'GuV - Gesamtübersicht'!AA86-'GuV - Gesamtübersicht'!#REF!)+IF($D$1=Hilfsblatt!$A$4,1,0)*('GuV - Gesamtübersicht'!#REF!-'GuV - Gesamtübersicht'!#REF!-'GuV - Gesamtübersicht'!#REF!-'GuV - Gesamtübersicht'!#REF!+'GuV - Gesamtübersicht'!#REF!+'GuV - Gesamtübersicht'!#REF!-'GuV - Gesamtübersicht'!#REF!)/12+IF($D$1=Hilfsblatt!$A$5,1,0)*('GuV - Gesamtübersicht'!#REF!-'GuV - Gesamtübersicht'!#REF!-'GuV - Gesamtübersicht'!#REF!-'GuV - Gesamtübersicht'!#REF!+'GuV - Gesamtübersicht'!#REF!+'GuV - Gesamtübersicht'!#REF!-'GuV - Gesamtübersicht'!#REF!)/12+IF($D$1=Hilfsblatt!$A$6,1,0)*('GuV - Gesamtübersicht'!#REF!-'GuV - Gesamtübersicht'!#REF!-'GuV - Gesamtübersicht'!#REF!-'GuV - Gesamtübersicht'!#REF!+'GuV - Gesamtübersicht'!#REF!+'GuV - Gesamtübersicht'!#REF!-'GuV - Gesamtübersicht'!#REF!)/12</f>
        <v>#REF!</v>
      </c>
      <c r="N24" s="12" t="e">
        <f>IF($D$1=Hilfsblatt!$A$2,1,0)*('GuV - Gesamtübersicht'!N62-'GuV - Gesamtübersicht'!#REF!-'GuV - Gesamtübersicht'!#REF!-'GuV - Gesamtübersicht'!N81+'GuV - Gesamtübersicht'!#REF!+'GuV - Gesamtübersicht'!N86-'GuV - Gesamtübersicht'!#REF!)+IF($D$1=Hilfsblatt!$A$3,1,0)*('GuV - Gesamtübersicht'!AB62-'GuV - Gesamtübersicht'!#REF!-'GuV - Gesamtübersicht'!#REF!-'GuV - Gesamtübersicht'!AB81+'GuV - Gesamtübersicht'!#REF!+'GuV - Gesamtübersicht'!AB86-'GuV - Gesamtübersicht'!#REF!)+IF($D$1=Hilfsblatt!$A$4,1,0)*('GuV - Gesamtübersicht'!#REF!-'GuV - Gesamtübersicht'!#REF!-'GuV - Gesamtübersicht'!#REF!-'GuV - Gesamtübersicht'!#REF!+'GuV - Gesamtübersicht'!#REF!+'GuV - Gesamtübersicht'!#REF!-'GuV - Gesamtübersicht'!#REF!)/12+IF($D$1=Hilfsblatt!$A$5,1,0)*('GuV - Gesamtübersicht'!#REF!-'GuV - Gesamtübersicht'!#REF!-'GuV - Gesamtübersicht'!#REF!-'GuV - Gesamtübersicht'!#REF!+'GuV - Gesamtübersicht'!#REF!+'GuV - Gesamtübersicht'!#REF!-'GuV - Gesamtübersicht'!#REF!)/12+IF($D$1=Hilfsblatt!$A$6,1,0)*('GuV - Gesamtübersicht'!#REF!-'GuV - Gesamtübersicht'!#REF!-'GuV - Gesamtübersicht'!#REF!-'GuV - Gesamtübersicht'!#REF!+'GuV - Gesamtübersicht'!#REF!+'GuV - Gesamtübersicht'!#REF!-'GuV - Gesamtübersicht'!#REF!)/12</f>
        <v>#REF!</v>
      </c>
      <c r="O24" s="12" t="e">
        <f>IF($D$1=Hilfsblatt!$A$2,1,0)*('GuV - Gesamtübersicht'!O62-'GuV - Gesamtübersicht'!#REF!-'GuV - Gesamtübersicht'!#REF!-'GuV - Gesamtübersicht'!O81+'GuV - Gesamtübersicht'!#REF!+'GuV - Gesamtübersicht'!O86-'GuV - Gesamtübersicht'!#REF!)+IF($D$1=Hilfsblatt!$A$3,1,0)*('GuV - Gesamtübersicht'!AC62-'GuV - Gesamtübersicht'!#REF!-'GuV - Gesamtübersicht'!#REF!-'GuV - Gesamtübersicht'!AC81+'GuV - Gesamtübersicht'!#REF!+'GuV - Gesamtübersicht'!AC86-'GuV - Gesamtübersicht'!#REF!)+IF($D$1=Hilfsblatt!$A$4,1,0)*('GuV - Gesamtübersicht'!#REF!-'GuV - Gesamtübersicht'!#REF!-'GuV - Gesamtübersicht'!#REF!-'GuV - Gesamtübersicht'!#REF!+'GuV - Gesamtübersicht'!#REF!+'GuV - Gesamtübersicht'!#REF!-'GuV - Gesamtübersicht'!#REF!)/12+IF($D$1=Hilfsblatt!$A$5,1,0)*('GuV - Gesamtübersicht'!#REF!-'GuV - Gesamtübersicht'!#REF!-'GuV - Gesamtübersicht'!#REF!-'GuV - Gesamtübersicht'!#REF!+'GuV - Gesamtübersicht'!#REF!+'GuV - Gesamtübersicht'!#REF!-'GuV - Gesamtübersicht'!#REF!)/12+IF($D$1=Hilfsblatt!$A$6,1,0)*('GuV - Gesamtübersicht'!#REF!-'GuV - Gesamtübersicht'!#REF!-'GuV - Gesamtübersicht'!#REF!-'GuV - Gesamtübersicht'!#REF!+'GuV - Gesamtübersicht'!#REF!+'GuV - Gesamtübersicht'!#REF!-'GuV - Gesamtübersicht'!#REF!)/12</f>
        <v>#REF!</v>
      </c>
      <c r="P24" s="12" t="e">
        <f>IF($D$1=Hilfsblatt!$A$2,1,0)*('GuV - Gesamtübersicht'!P62-'GuV - Gesamtübersicht'!#REF!-'GuV - Gesamtübersicht'!#REF!-'GuV - Gesamtübersicht'!P81+'GuV - Gesamtübersicht'!#REF!+'GuV - Gesamtübersicht'!P86-'GuV - Gesamtübersicht'!#REF!)+IF($D$1=Hilfsblatt!$A$3,1,0)*('GuV - Gesamtübersicht'!AD62-'GuV - Gesamtübersicht'!#REF!-'GuV - Gesamtübersicht'!#REF!-'GuV - Gesamtübersicht'!AD81+'GuV - Gesamtübersicht'!#REF!+'GuV - Gesamtübersicht'!AD86-'GuV - Gesamtübersicht'!#REF!)+IF($D$1=Hilfsblatt!$A$4,1,0)*('GuV - Gesamtübersicht'!#REF!-'GuV - Gesamtübersicht'!#REF!-'GuV - Gesamtübersicht'!#REF!-'GuV - Gesamtübersicht'!#REF!+'GuV - Gesamtübersicht'!#REF!+'GuV - Gesamtübersicht'!#REF!-'GuV - Gesamtübersicht'!#REF!)/12+IF($D$1=Hilfsblatt!$A$5,1,0)*('GuV - Gesamtübersicht'!#REF!-'GuV - Gesamtübersicht'!#REF!-'GuV - Gesamtübersicht'!#REF!-'GuV - Gesamtübersicht'!#REF!+'GuV - Gesamtübersicht'!#REF!+'GuV - Gesamtübersicht'!#REF!-'GuV - Gesamtübersicht'!#REF!)/12+IF($D$1=Hilfsblatt!$A$6,1,0)*('GuV - Gesamtübersicht'!#REF!-'GuV - Gesamtübersicht'!#REF!-'GuV - Gesamtübersicht'!#REF!-'GuV - Gesamtübersicht'!#REF!+'GuV - Gesamtübersicht'!#REF!+'GuV - Gesamtübersicht'!#REF!-'GuV - Gesamtübersicht'!#REF!)/12</f>
        <v>#REF!</v>
      </c>
      <c r="Q24" s="12" t="e">
        <f>IF($D$1=Hilfsblatt!$A$2,1,0)*('GuV - Gesamtübersicht'!Q62-'GuV - Gesamtübersicht'!#REF!-'GuV - Gesamtübersicht'!#REF!-'GuV - Gesamtübersicht'!Q81+'GuV - Gesamtübersicht'!#REF!+'GuV - Gesamtübersicht'!Q86-'GuV - Gesamtübersicht'!#REF!)+IF($D$1=Hilfsblatt!$A$3,1,0)*('GuV - Gesamtübersicht'!AE62-'GuV - Gesamtübersicht'!#REF!-'GuV - Gesamtübersicht'!#REF!-'GuV - Gesamtübersicht'!AE81+'GuV - Gesamtübersicht'!#REF!+'GuV - Gesamtübersicht'!AE86-'GuV - Gesamtübersicht'!#REF!)+IF($D$1=Hilfsblatt!$A$4,1,0)*('GuV - Gesamtübersicht'!#REF!-'GuV - Gesamtübersicht'!#REF!-'GuV - Gesamtübersicht'!#REF!-'GuV - Gesamtübersicht'!#REF!+'GuV - Gesamtübersicht'!#REF!+'GuV - Gesamtübersicht'!#REF!-'GuV - Gesamtübersicht'!#REF!)/12+IF($D$1=Hilfsblatt!$A$5,1,0)*('GuV - Gesamtübersicht'!#REF!-'GuV - Gesamtübersicht'!#REF!-'GuV - Gesamtübersicht'!#REF!-'GuV - Gesamtübersicht'!#REF!+'GuV - Gesamtübersicht'!#REF!+'GuV - Gesamtübersicht'!#REF!-'GuV - Gesamtübersicht'!#REF!)/12+IF($D$1=Hilfsblatt!$A$6,1,0)*('GuV - Gesamtübersicht'!#REF!-'GuV - Gesamtübersicht'!#REF!-'GuV - Gesamtübersicht'!#REF!-'GuV - Gesamtübersicht'!#REF!+'GuV - Gesamtübersicht'!#REF!+'GuV - Gesamtübersicht'!#REF!-'GuV - Gesamtübersicht'!#REF!)/12</f>
        <v>#REF!</v>
      </c>
      <c r="R24" s="12" t="e">
        <f>IF($D$1=Hilfsblatt!$A$2,1,0)*('GuV - Gesamtübersicht'!R62-'GuV - Gesamtübersicht'!#REF!-'GuV - Gesamtübersicht'!#REF!-'GuV - Gesamtübersicht'!R81+'GuV - Gesamtübersicht'!#REF!+'GuV - Gesamtübersicht'!R86-'GuV - Gesamtübersicht'!#REF!)+IF($D$1=Hilfsblatt!$A$3,1,0)*('GuV - Gesamtübersicht'!AF62-'GuV - Gesamtübersicht'!#REF!-'GuV - Gesamtübersicht'!#REF!-'GuV - Gesamtübersicht'!AF81+'GuV - Gesamtübersicht'!#REF!+'GuV - Gesamtübersicht'!AF86-'GuV - Gesamtübersicht'!#REF!)+IF($D$1=Hilfsblatt!$A$4,1,0)*('GuV - Gesamtübersicht'!#REF!-'GuV - Gesamtübersicht'!#REF!-'GuV - Gesamtübersicht'!#REF!-'GuV - Gesamtübersicht'!#REF!+'GuV - Gesamtübersicht'!#REF!+'GuV - Gesamtübersicht'!#REF!-'GuV - Gesamtübersicht'!#REF!)/12+IF($D$1=Hilfsblatt!$A$5,1,0)*('GuV - Gesamtübersicht'!#REF!-'GuV - Gesamtübersicht'!#REF!-'GuV - Gesamtübersicht'!#REF!-'GuV - Gesamtübersicht'!#REF!+'GuV - Gesamtübersicht'!#REF!+'GuV - Gesamtübersicht'!#REF!-'GuV - Gesamtübersicht'!#REF!)/12+IF($D$1=Hilfsblatt!$A$6,1,0)*('GuV - Gesamtübersicht'!#REF!-'GuV - Gesamtübersicht'!#REF!-'GuV - Gesamtübersicht'!#REF!-'GuV - Gesamtübersicht'!#REF!+'GuV - Gesamtübersicht'!#REF!+'GuV - Gesamtübersicht'!#REF!-'GuV - Gesamtübersicht'!#REF!)/12</f>
        <v>#REF!</v>
      </c>
      <c r="S24" s="12" t="e">
        <f>IF($D$1=Hilfsblatt!$A$2,1,0)*('GuV - Gesamtübersicht'!S62-'GuV - Gesamtübersicht'!#REF!-'GuV - Gesamtübersicht'!#REF!-'GuV - Gesamtübersicht'!S81+'GuV - Gesamtübersicht'!#REF!+'GuV - Gesamtübersicht'!S86-'GuV - Gesamtübersicht'!#REF!)+IF($D$1=Hilfsblatt!$A$3,1,0)*('GuV - Gesamtübersicht'!AG62-'GuV - Gesamtübersicht'!#REF!-'GuV - Gesamtübersicht'!#REF!-'GuV - Gesamtübersicht'!AG81+'GuV - Gesamtübersicht'!#REF!+'GuV - Gesamtübersicht'!AG86-'GuV - Gesamtübersicht'!#REF!)+IF($D$1=Hilfsblatt!$A$4,1,0)*('GuV - Gesamtübersicht'!#REF!-'GuV - Gesamtübersicht'!#REF!-'GuV - Gesamtübersicht'!#REF!-'GuV - Gesamtübersicht'!#REF!+'GuV - Gesamtübersicht'!#REF!+'GuV - Gesamtübersicht'!#REF!-'GuV - Gesamtübersicht'!#REF!)+IF($D$1=Hilfsblatt!$A$5,1,0)*('GuV - Gesamtübersicht'!#REF!-'GuV - Gesamtübersicht'!#REF!-'GuV - Gesamtübersicht'!#REF!-'GuV - Gesamtübersicht'!#REF!+'GuV - Gesamtübersicht'!#REF!+'GuV - Gesamtübersicht'!#REF!-'GuV - Gesamtübersicht'!#REF!)+IF($D$1=Hilfsblatt!$A$6,1,0)*('GuV - Gesamtübersicht'!#REF!-'GuV - Gesamtübersicht'!#REF!-'GuV - Gesamtübersicht'!#REF!-'GuV - Gesamtübersicht'!#REF!+'GuV - Gesamtübersicht'!#REF!+'GuV - Gesamtübersicht'!#REF!-'GuV - Gesamtübersicht'!#REF!)</f>
        <v>#REF!</v>
      </c>
    </row>
    <row r="25" spans="1:19" x14ac:dyDescent="0.2">
      <c r="F25" t="s">
        <v>11</v>
      </c>
      <c r="G25" s="12" t="e">
        <f>IF($D$1=Hilfsblatt!$A$2,1,0)*('GuV - Gesamtübersicht'!G94+'GuV - Gesamtübersicht'!#REF!)+IF($D$1=Hilfsblatt!$A$3,1,0)*('GuV - Gesamtübersicht'!U94+'GuV - Gesamtübersicht'!#REF!)+IF($D$1=Hilfsblatt!$A$4,1,0)*('GuV - Gesamtübersicht'!#REF!+'GuV - Gesamtübersicht'!#REF!)/12+IF($D$1=Hilfsblatt!$A$5,1,0)*('GuV - Gesamtübersicht'!#REF!+'GuV - Gesamtübersicht'!#REF!)/12+IF($D$1=Hilfsblatt!$A$6,1,0)*('GuV - Gesamtübersicht'!#REF!+'GuV - Gesamtübersicht'!#REF!)/12</f>
        <v>#REF!</v>
      </c>
      <c r="H25" s="12" t="e">
        <f>IF($D$1=Hilfsblatt!$A$2,1,0)*('GuV - Gesamtübersicht'!H94+'GuV - Gesamtübersicht'!#REF!)+IF($D$1=Hilfsblatt!$A$3,1,0)*('GuV - Gesamtübersicht'!V94+'GuV - Gesamtübersicht'!#REF!)+IF($D$1=Hilfsblatt!$A$4,1,0)*('GuV - Gesamtübersicht'!#REF!+'GuV - Gesamtübersicht'!#REF!)/12+IF($D$1=Hilfsblatt!$A$5,1,0)*('GuV - Gesamtübersicht'!#REF!+'GuV - Gesamtübersicht'!#REF!)/12+IF($D$1=Hilfsblatt!$A$6,1,0)*('GuV - Gesamtübersicht'!#REF!+'GuV - Gesamtübersicht'!#REF!)/12</f>
        <v>#REF!</v>
      </c>
      <c r="I25" s="12" t="e">
        <f>IF($D$1=Hilfsblatt!$A$2,1,0)*('GuV - Gesamtübersicht'!I94+'GuV - Gesamtübersicht'!#REF!)+IF($D$1=Hilfsblatt!$A$3,1,0)*('GuV - Gesamtübersicht'!W94+'GuV - Gesamtübersicht'!#REF!)+IF($D$1=Hilfsblatt!$A$4,1,0)*('GuV - Gesamtübersicht'!#REF!+'GuV - Gesamtübersicht'!#REF!)/12+IF($D$1=Hilfsblatt!$A$5,1,0)*('GuV - Gesamtübersicht'!#REF!+'GuV - Gesamtübersicht'!#REF!)/12+IF($D$1=Hilfsblatt!$A$6,1,0)*('GuV - Gesamtübersicht'!#REF!+'GuV - Gesamtübersicht'!#REF!)/12</f>
        <v>#REF!</v>
      </c>
      <c r="J25" s="12" t="e">
        <f>IF($D$1=Hilfsblatt!$A$2,1,0)*('GuV - Gesamtübersicht'!J94+'GuV - Gesamtübersicht'!#REF!)+IF($D$1=Hilfsblatt!$A$3,1,0)*('GuV - Gesamtübersicht'!X94+'GuV - Gesamtübersicht'!#REF!)+IF($D$1=Hilfsblatt!$A$4,1,0)*('GuV - Gesamtübersicht'!#REF!+'GuV - Gesamtübersicht'!#REF!)/12+IF($D$1=Hilfsblatt!$A$5,1,0)*('GuV - Gesamtübersicht'!#REF!+'GuV - Gesamtübersicht'!#REF!)/12+IF($D$1=Hilfsblatt!$A$6,1,0)*('GuV - Gesamtübersicht'!#REF!+'GuV - Gesamtübersicht'!#REF!)/12</f>
        <v>#REF!</v>
      </c>
      <c r="K25" s="12" t="e">
        <f>IF($D$1=Hilfsblatt!$A$2,1,0)*('GuV - Gesamtübersicht'!K94+'GuV - Gesamtübersicht'!#REF!)+IF($D$1=Hilfsblatt!$A$3,1,0)*('GuV - Gesamtübersicht'!Y94+'GuV - Gesamtübersicht'!#REF!)+IF($D$1=Hilfsblatt!$A$4,1,0)*('GuV - Gesamtübersicht'!#REF!+'GuV - Gesamtübersicht'!#REF!)/12+IF($D$1=Hilfsblatt!$A$5,1,0)*('GuV - Gesamtübersicht'!#REF!+'GuV - Gesamtübersicht'!#REF!)/12+IF($D$1=Hilfsblatt!$A$6,1,0)*('GuV - Gesamtübersicht'!#REF!+'GuV - Gesamtübersicht'!#REF!)/12</f>
        <v>#REF!</v>
      </c>
      <c r="L25" s="12" t="e">
        <f>IF($D$1=Hilfsblatt!$A$2,1,0)*('GuV - Gesamtübersicht'!L94+'GuV - Gesamtübersicht'!#REF!)+IF($D$1=Hilfsblatt!$A$3,1,0)*('GuV - Gesamtübersicht'!Z94+'GuV - Gesamtübersicht'!#REF!)+IF($D$1=Hilfsblatt!$A$4,1,0)*('GuV - Gesamtübersicht'!#REF!+'GuV - Gesamtübersicht'!#REF!)/12+IF($D$1=Hilfsblatt!$A$5,1,0)*('GuV - Gesamtübersicht'!#REF!+'GuV - Gesamtübersicht'!#REF!)/12+IF($D$1=Hilfsblatt!$A$6,1,0)*('GuV - Gesamtübersicht'!#REF!+'GuV - Gesamtübersicht'!#REF!)/12</f>
        <v>#REF!</v>
      </c>
      <c r="M25" s="12" t="e">
        <f>IF($D$1=Hilfsblatt!$A$2,1,0)*('GuV - Gesamtübersicht'!M94+'GuV - Gesamtübersicht'!#REF!)+IF($D$1=Hilfsblatt!$A$3,1,0)*('GuV - Gesamtübersicht'!AA94+'GuV - Gesamtübersicht'!#REF!)+IF($D$1=Hilfsblatt!$A$4,1,0)*('GuV - Gesamtübersicht'!#REF!+'GuV - Gesamtübersicht'!#REF!)/12+IF($D$1=Hilfsblatt!$A$5,1,0)*('GuV - Gesamtübersicht'!#REF!+'GuV - Gesamtübersicht'!#REF!)/12+IF($D$1=Hilfsblatt!$A$6,1,0)*('GuV - Gesamtübersicht'!#REF!+'GuV - Gesamtübersicht'!#REF!)/12</f>
        <v>#REF!</v>
      </c>
      <c r="N25" s="12" t="e">
        <f>IF($D$1=Hilfsblatt!$A$2,1,0)*('GuV - Gesamtübersicht'!N94+'GuV - Gesamtübersicht'!#REF!)+IF($D$1=Hilfsblatt!$A$3,1,0)*('GuV - Gesamtübersicht'!AB94+'GuV - Gesamtübersicht'!#REF!)+IF($D$1=Hilfsblatt!$A$4,1,0)*('GuV - Gesamtübersicht'!#REF!+'GuV - Gesamtübersicht'!#REF!)/12+IF($D$1=Hilfsblatt!$A$5,1,0)*('GuV - Gesamtübersicht'!#REF!+'GuV - Gesamtübersicht'!#REF!)/12+IF($D$1=Hilfsblatt!$A$6,1,0)*('GuV - Gesamtübersicht'!#REF!+'GuV - Gesamtübersicht'!#REF!)/12</f>
        <v>#REF!</v>
      </c>
      <c r="O25" s="12" t="e">
        <f>IF($D$1=Hilfsblatt!$A$2,1,0)*('GuV - Gesamtübersicht'!O94+'GuV - Gesamtübersicht'!#REF!)+IF($D$1=Hilfsblatt!$A$3,1,0)*('GuV - Gesamtübersicht'!AC94+'GuV - Gesamtübersicht'!#REF!)+IF($D$1=Hilfsblatt!$A$4,1,0)*('GuV - Gesamtübersicht'!#REF!+'GuV - Gesamtübersicht'!#REF!)/12+IF($D$1=Hilfsblatt!$A$5,1,0)*('GuV - Gesamtübersicht'!#REF!+'GuV - Gesamtübersicht'!#REF!)/12+IF($D$1=Hilfsblatt!$A$6,1,0)*('GuV - Gesamtübersicht'!#REF!+'GuV - Gesamtübersicht'!#REF!)/12</f>
        <v>#REF!</v>
      </c>
      <c r="P25" s="12" t="e">
        <f>IF($D$1=Hilfsblatt!$A$2,1,0)*('GuV - Gesamtübersicht'!P94+'GuV - Gesamtübersicht'!#REF!)+IF($D$1=Hilfsblatt!$A$3,1,0)*('GuV - Gesamtübersicht'!AD94+'GuV - Gesamtübersicht'!#REF!)+IF($D$1=Hilfsblatt!$A$4,1,0)*('GuV - Gesamtübersicht'!#REF!+'GuV - Gesamtübersicht'!#REF!)/12+IF($D$1=Hilfsblatt!$A$5,1,0)*('GuV - Gesamtübersicht'!#REF!+'GuV - Gesamtübersicht'!#REF!)/12+IF($D$1=Hilfsblatt!$A$6,1,0)*('GuV - Gesamtübersicht'!#REF!+'GuV - Gesamtübersicht'!#REF!)/12</f>
        <v>#REF!</v>
      </c>
      <c r="Q25" s="12" t="e">
        <f>IF($D$1=Hilfsblatt!$A$2,1,0)*('GuV - Gesamtübersicht'!Q94+'GuV - Gesamtübersicht'!#REF!)+IF($D$1=Hilfsblatt!$A$3,1,0)*('GuV - Gesamtübersicht'!AE94+'GuV - Gesamtübersicht'!#REF!)+IF($D$1=Hilfsblatt!$A$4,1,0)*('GuV - Gesamtübersicht'!#REF!+'GuV - Gesamtübersicht'!#REF!)/12+IF($D$1=Hilfsblatt!$A$5,1,0)*('GuV - Gesamtübersicht'!#REF!+'GuV - Gesamtübersicht'!#REF!)/12+IF($D$1=Hilfsblatt!$A$6,1,0)*('GuV - Gesamtübersicht'!#REF!+'GuV - Gesamtübersicht'!#REF!)/12</f>
        <v>#REF!</v>
      </c>
      <c r="R25" s="12" t="e">
        <f>IF($D$1=Hilfsblatt!$A$2,1,0)*('GuV - Gesamtübersicht'!R94+'GuV - Gesamtübersicht'!#REF!)+IF($D$1=Hilfsblatt!$A$3,1,0)*('GuV - Gesamtübersicht'!AF94+'GuV - Gesamtübersicht'!#REF!)+IF($D$1=Hilfsblatt!$A$4,1,0)*('GuV - Gesamtübersicht'!#REF!+'GuV - Gesamtübersicht'!#REF!)/12+IF($D$1=Hilfsblatt!$A$5,1,0)*('GuV - Gesamtübersicht'!#REF!+'GuV - Gesamtübersicht'!#REF!)/12+IF($D$1=Hilfsblatt!$A$6,1,0)*('GuV - Gesamtübersicht'!#REF!+'GuV - Gesamtübersicht'!#REF!)/12</f>
        <v>#REF!</v>
      </c>
      <c r="S25" s="12" t="e">
        <f>IF($D$1=Hilfsblatt!$A$2,1,0)*('GuV - Gesamtübersicht'!S94+'GuV - Gesamtübersicht'!#REF!)+IF($D$1=Hilfsblatt!$A$3,1,0)*('GuV - Gesamtübersicht'!AG94+'GuV - Gesamtübersicht'!#REF!)+IF($D$1=Hilfsblatt!$A$4,1,0)*('GuV - Gesamtübersicht'!#REF!+'GuV - Gesamtübersicht'!#REF!)+IF($D$1=Hilfsblatt!$A$5,1,0)*('GuV - Gesamtübersicht'!#REF!+'GuV - Gesamtübersicht'!#REF!)+IF($D$1=Hilfsblatt!$A$6,1,0)*('GuV - Gesamtübersicht'!#REF!+'GuV - Gesamtübersicht'!#REF!)</f>
        <v>#REF!</v>
      </c>
    </row>
    <row r="26" spans="1:19" x14ac:dyDescent="0.2">
      <c r="F26" t="s">
        <v>29</v>
      </c>
      <c r="G26" s="11" t="e">
        <f t="shared" ref="G26:S26" si="10">G20+G21-G22-G23-G24-G25</f>
        <v>#REF!</v>
      </c>
      <c r="H26" s="11" t="e">
        <f t="shared" si="10"/>
        <v>#REF!</v>
      </c>
      <c r="I26" s="11" t="e">
        <f t="shared" si="10"/>
        <v>#REF!</v>
      </c>
      <c r="J26" s="11" t="e">
        <f t="shared" si="10"/>
        <v>#REF!</v>
      </c>
      <c r="K26" s="11" t="e">
        <f t="shared" si="10"/>
        <v>#REF!</v>
      </c>
      <c r="L26" s="11" t="e">
        <f t="shared" si="10"/>
        <v>#REF!</v>
      </c>
      <c r="M26" s="11" t="e">
        <f t="shared" si="10"/>
        <v>#REF!</v>
      </c>
      <c r="N26" s="11" t="e">
        <f t="shared" si="10"/>
        <v>#REF!</v>
      </c>
      <c r="O26" s="11" t="e">
        <f t="shared" si="10"/>
        <v>#REF!</v>
      </c>
      <c r="P26" s="11" t="e">
        <f t="shared" si="10"/>
        <v>#REF!</v>
      </c>
      <c r="Q26" s="11" t="e">
        <f t="shared" si="10"/>
        <v>#REF!</v>
      </c>
      <c r="R26" s="11" t="e">
        <f t="shared" si="10"/>
        <v>#REF!</v>
      </c>
      <c r="S26" s="11" t="e">
        <f t="shared" si="10"/>
        <v>#REF!</v>
      </c>
    </row>
    <row r="28" spans="1:19" x14ac:dyDescent="0.2"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</row>
    <row r="30" spans="1:19" x14ac:dyDescent="0.2">
      <c r="G30">
        <v>1</v>
      </c>
      <c r="H30">
        <v>2</v>
      </c>
      <c r="I30">
        <v>3</v>
      </c>
      <c r="J30">
        <v>4</v>
      </c>
      <c r="K30">
        <v>5</v>
      </c>
      <c r="L30">
        <v>6</v>
      </c>
      <c r="M30">
        <v>7</v>
      </c>
      <c r="N30">
        <v>8</v>
      </c>
      <c r="O30">
        <v>9</v>
      </c>
      <c r="P30">
        <v>10</v>
      </c>
      <c r="Q30">
        <v>11</v>
      </c>
      <c r="R30">
        <v>12</v>
      </c>
      <c r="S30">
        <v>10001</v>
      </c>
    </row>
    <row r="31" spans="1:19" x14ac:dyDescent="0.2">
      <c r="F31" t="s">
        <v>25</v>
      </c>
      <c r="G31" s="11" t="e">
        <f>IF($D$1=Hilfsblatt!$A$2,1,0)*(#REF!+#REF!+#REF!)+IF($D$1=Hilfsblatt!$A$3,1,0)*(#REF!+#REF!+#REF!)+IF($D$1=Hilfsblatt!$A$4,1,0)*(#REF!+#REF!+#REF!)/12+IF($D$1=Hilfsblatt!$A$5,1,0)*(#REF!+#REF!+#REF!)/12+IF($D$1=Hilfsblatt!$A$6,1,0)*(#REF!+#REF!+#REF!)/12</f>
        <v>#REF!</v>
      </c>
      <c r="H31" s="11" t="e">
        <f>IF($D$1=Hilfsblatt!$A$2,1,0)*(#REF!+#REF!+#REF!)+IF($D$1=Hilfsblatt!$A$3,1,0)*(#REF!+#REF!+#REF!)+IF($D$1=Hilfsblatt!$A$4,1,0)*(#REF!+#REF!+#REF!)/12+IF($D$1=Hilfsblatt!$A$5,1,0)*(#REF!+#REF!+#REF!)/12+IF($D$1=Hilfsblatt!$A$6,1,0)*(#REF!+#REF!+#REF!)/12</f>
        <v>#REF!</v>
      </c>
      <c r="I31" s="11" t="e">
        <f>IF($D$1=Hilfsblatt!$A$2,1,0)*(#REF!+#REF!+#REF!)+IF($D$1=Hilfsblatt!$A$3,1,0)*(#REF!+#REF!+#REF!)+IF($D$1=Hilfsblatt!$A$4,1,0)*(#REF!+#REF!+#REF!)/12+IF($D$1=Hilfsblatt!$A$5,1,0)*(#REF!+#REF!+#REF!)/12+IF($D$1=Hilfsblatt!$A$6,1,0)*(#REF!+#REF!+#REF!)/12</f>
        <v>#REF!</v>
      </c>
      <c r="J31" s="11" t="e">
        <f>IF($D$1=Hilfsblatt!$A$2,1,0)*(#REF!+#REF!+#REF!)+IF($D$1=Hilfsblatt!$A$3,1,0)*(#REF!+#REF!+#REF!)+IF($D$1=Hilfsblatt!$A$4,1,0)*(#REF!+#REF!+#REF!)/12+IF($D$1=Hilfsblatt!$A$5,1,0)*(#REF!+#REF!+#REF!)/12+IF($D$1=Hilfsblatt!$A$6,1,0)*(#REF!+#REF!+#REF!)/12</f>
        <v>#REF!</v>
      </c>
      <c r="K31" s="11" t="e">
        <f>IF($D$1=Hilfsblatt!$A$2,1,0)*(#REF!+#REF!+#REF!)+IF($D$1=Hilfsblatt!$A$3,1,0)*(#REF!+#REF!+#REF!)+IF($D$1=Hilfsblatt!$A$4,1,0)*(#REF!+#REF!+#REF!)/12+IF($D$1=Hilfsblatt!$A$5,1,0)*(#REF!+#REF!+#REF!)/12+IF($D$1=Hilfsblatt!$A$6,1,0)*(#REF!+#REF!+#REF!)/12</f>
        <v>#REF!</v>
      </c>
      <c r="L31" s="11" t="e">
        <f>IF($D$1=Hilfsblatt!$A$2,1,0)*(#REF!+#REF!+#REF!)+IF($D$1=Hilfsblatt!$A$3,1,0)*(#REF!+#REF!+#REF!)+IF($D$1=Hilfsblatt!$A$4,1,0)*(#REF!+#REF!+#REF!)/12+IF($D$1=Hilfsblatt!$A$5,1,0)*(#REF!+#REF!+#REF!)/12+IF($D$1=Hilfsblatt!$A$6,1,0)*(#REF!+#REF!+#REF!)/12</f>
        <v>#REF!</v>
      </c>
      <c r="M31" s="11" t="e">
        <f>IF($D$1=Hilfsblatt!$A$2,1,0)*(#REF!+#REF!+#REF!)+IF($D$1=Hilfsblatt!$A$3,1,0)*(#REF!+#REF!+#REF!)+IF($D$1=Hilfsblatt!$A$4,1,0)*(#REF!+#REF!+#REF!)/12+IF($D$1=Hilfsblatt!$A$5,1,0)*(#REF!+#REF!+#REF!)/12+IF($D$1=Hilfsblatt!$A$6,1,0)*(#REF!+#REF!+#REF!)/12</f>
        <v>#REF!</v>
      </c>
      <c r="N31" s="11" t="e">
        <f>IF($D$1=Hilfsblatt!$A$2,1,0)*(#REF!+#REF!+#REF!)+IF($D$1=Hilfsblatt!$A$3,1,0)*(#REF!+#REF!+#REF!)+IF($D$1=Hilfsblatt!$A$4,1,0)*(#REF!+#REF!+#REF!)/12+IF($D$1=Hilfsblatt!$A$5,1,0)*(#REF!+#REF!+#REF!)/12+IF($D$1=Hilfsblatt!$A$6,1,0)*(#REF!+#REF!+#REF!)/12</f>
        <v>#REF!</v>
      </c>
      <c r="O31" s="11" t="e">
        <f>IF($D$1=Hilfsblatt!$A$2,1,0)*(#REF!+#REF!+#REF!)+IF($D$1=Hilfsblatt!$A$3,1,0)*(#REF!+#REF!+#REF!)+IF($D$1=Hilfsblatt!$A$4,1,0)*(#REF!+#REF!+#REF!)/12+IF($D$1=Hilfsblatt!$A$5,1,0)*(#REF!+#REF!+#REF!)/12+IF($D$1=Hilfsblatt!$A$6,1,0)*(#REF!+#REF!+#REF!)/12</f>
        <v>#REF!</v>
      </c>
      <c r="P31" s="11" t="e">
        <f>IF($D$1=Hilfsblatt!$A$2,1,0)*(#REF!+#REF!+#REF!)+IF($D$1=Hilfsblatt!$A$3,1,0)*(#REF!+#REF!+#REF!)+IF($D$1=Hilfsblatt!$A$4,1,0)*(#REF!+#REF!+#REF!)/12+IF($D$1=Hilfsblatt!$A$5,1,0)*(#REF!+#REF!+#REF!)/12+IF($D$1=Hilfsblatt!$A$6,1,0)*(#REF!+#REF!+#REF!)/12</f>
        <v>#REF!</v>
      </c>
      <c r="Q31" s="11" t="e">
        <f>IF($D$1=Hilfsblatt!$A$2,1,0)*(#REF!+#REF!+#REF!)+IF($D$1=Hilfsblatt!$A$3,1,0)*(#REF!+#REF!+#REF!)+IF($D$1=Hilfsblatt!$A$4,1,0)*(#REF!+#REF!+#REF!)/12+IF($D$1=Hilfsblatt!$A$5,1,0)*(#REF!+#REF!+#REF!)/12+IF($D$1=Hilfsblatt!$A$6,1,0)*(#REF!+#REF!+#REF!)/12</f>
        <v>#REF!</v>
      </c>
      <c r="R31" s="11" t="e">
        <f>IF($D$1=Hilfsblatt!$A$2,1,0)*(#REF!+#REF!+#REF!)+IF($D$1=Hilfsblatt!$A$3,1,0)*(#REF!+#REF!+#REF!)+IF($D$1=Hilfsblatt!$A$4,1,0)*(#REF!+#REF!+#REF!)/12+IF($D$1=Hilfsblatt!$A$5,1,0)*(#REF!+#REF!+#REF!)/12+IF($D$1=Hilfsblatt!$A$6,1,0)*(#REF!+#REF!+#REF!)/12</f>
        <v>#REF!</v>
      </c>
      <c r="S31" s="11" t="e">
        <f>IF($D$1=Hilfsblatt!$A$2,1,0)*(#REF!+#REF!+#REF!)+IF($D$1=Hilfsblatt!$A$3,1,0)*(#REF!+#REF!+#REF!)+IF($D$1=Hilfsblatt!$A$4,1,0)*(#REF!+#REF!+#REF!)+IF($D$1=Hilfsblatt!$A$5,1,0)*(#REF!+#REF!+#REF!)+IF($D$1=Hilfsblatt!$A$6,1,0)*(#REF!+#REF!+#REF!)</f>
        <v>#REF!</v>
      </c>
    </row>
    <row r="32" spans="1:19" x14ac:dyDescent="0.2">
      <c r="F32" t="s">
        <v>26</v>
      </c>
      <c r="G32" s="12" t="e">
        <f>IF($D$1=Hilfsblatt!$A$2,1,0)*#REF!+IF($D$1=Hilfsblatt!$A$3,1,0)*#REF!+IF($D$1=Hilfsblatt!$A$4,1,0)*#REF!/12+IF($D$1=Hilfsblatt!$A$5,1,0)*#REF!/12+IF($D$1=Hilfsblatt!$A$6,1,0)*#REF!/12</f>
        <v>#REF!</v>
      </c>
      <c r="H32" s="12" t="e">
        <f>IF($D$1=Hilfsblatt!$A$2,1,0)*#REF!+IF($D$1=Hilfsblatt!$A$3,1,0)*#REF!+IF($D$1=Hilfsblatt!$A$4,1,0)*#REF!/12+IF($D$1=Hilfsblatt!$A$5,1,0)*#REF!/12+IF($D$1=Hilfsblatt!$A$6,1,0)*#REF!/12</f>
        <v>#REF!</v>
      </c>
      <c r="I32" s="12" t="e">
        <f>IF($D$1=Hilfsblatt!$A$2,1,0)*#REF!+IF($D$1=Hilfsblatt!$A$3,1,0)*#REF!+IF($D$1=Hilfsblatt!$A$4,1,0)*#REF!/12+IF($D$1=Hilfsblatt!$A$5,1,0)*#REF!/12+IF($D$1=Hilfsblatt!$A$6,1,0)*#REF!/12</f>
        <v>#REF!</v>
      </c>
      <c r="J32" s="12" t="e">
        <f>IF($D$1=Hilfsblatt!$A$2,1,0)*#REF!+IF($D$1=Hilfsblatt!$A$3,1,0)*#REF!+IF($D$1=Hilfsblatt!$A$4,1,0)*#REF!/12+IF($D$1=Hilfsblatt!$A$5,1,0)*#REF!/12+IF($D$1=Hilfsblatt!$A$6,1,0)*#REF!/12</f>
        <v>#REF!</v>
      </c>
      <c r="K32" s="12" t="e">
        <f>IF($D$1=Hilfsblatt!$A$2,1,0)*#REF!+IF($D$1=Hilfsblatt!$A$3,1,0)*#REF!+IF($D$1=Hilfsblatt!$A$4,1,0)*#REF!/12+IF($D$1=Hilfsblatt!$A$5,1,0)*#REF!/12+IF($D$1=Hilfsblatt!$A$6,1,0)*#REF!/12</f>
        <v>#REF!</v>
      </c>
      <c r="L32" s="12" t="e">
        <f>IF($D$1=Hilfsblatt!$A$2,1,0)*#REF!+IF($D$1=Hilfsblatt!$A$3,1,0)*#REF!+IF($D$1=Hilfsblatt!$A$4,1,0)*#REF!/12+IF($D$1=Hilfsblatt!$A$5,1,0)*#REF!/12+IF($D$1=Hilfsblatt!$A$6,1,0)*#REF!/12</f>
        <v>#REF!</v>
      </c>
      <c r="M32" s="12" t="e">
        <f>IF($D$1=Hilfsblatt!$A$2,1,0)*#REF!+IF($D$1=Hilfsblatt!$A$3,1,0)*#REF!+IF($D$1=Hilfsblatt!$A$4,1,0)*#REF!/12+IF($D$1=Hilfsblatt!$A$5,1,0)*#REF!/12+IF($D$1=Hilfsblatt!$A$6,1,0)*#REF!/12</f>
        <v>#REF!</v>
      </c>
      <c r="N32" s="12" t="e">
        <f>IF($D$1=Hilfsblatt!$A$2,1,0)*#REF!+IF($D$1=Hilfsblatt!$A$3,1,0)*#REF!+IF($D$1=Hilfsblatt!$A$4,1,0)*#REF!/12+IF($D$1=Hilfsblatt!$A$5,1,0)*#REF!/12+IF($D$1=Hilfsblatt!$A$6,1,0)*#REF!/12</f>
        <v>#REF!</v>
      </c>
      <c r="O32" s="12" t="e">
        <f>IF($D$1=Hilfsblatt!$A$2,1,0)*#REF!+IF($D$1=Hilfsblatt!$A$3,1,0)*#REF!+IF($D$1=Hilfsblatt!$A$4,1,0)*#REF!/12+IF($D$1=Hilfsblatt!$A$5,1,0)*#REF!/12+IF($D$1=Hilfsblatt!$A$6,1,0)*#REF!/12</f>
        <v>#REF!</v>
      </c>
      <c r="P32" s="12" t="e">
        <f>IF($D$1=Hilfsblatt!$A$2,1,0)*#REF!+IF($D$1=Hilfsblatt!$A$3,1,0)*#REF!+IF($D$1=Hilfsblatt!$A$4,1,0)*#REF!/12+IF($D$1=Hilfsblatt!$A$5,1,0)*#REF!/12+IF($D$1=Hilfsblatt!$A$6,1,0)*#REF!/12</f>
        <v>#REF!</v>
      </c>
      <c r="Q32" s="12" t="e">
        <f>IF($D$1=Hilfsblatt!$A$2,1,0)*#REF!+IF($D$1=Hilfsblatt!$A$3,1,0)*#REF!+IF($D$1=Hilfsblatt!$A$4,1,0)*#REF!/12+IF($D$1=Hilfsblatt!$A$5,1,0)*#REF!/12+IF($D$1=Hilfsblatt!$A$6,1,0)*#REF!/12</f>
        <v>#REF!</v>
      </c>
      <c r="R32" s="12" t="e">
        <f>IF($D$1=Hilfsblatt!$A$2,1,0)*#REF!+IF($D$1=Hilfsblatt!$A$3,1,0)*#REF!+IF($D$1=Hilfsblatt!$A$4,1,0)*#REF!/12+IF($D$1=Hilfsblatt!$A$5,1,0)*#REF!/12+IF($D$1=Hilfsblatt!$A$6,1,0)*#REF!/12</f>
        <v>#REF!</v>
      </c>
      <c r="S32" s="12" t="e">
        <f>IF($D$1=Hilfsblatt!$A$2,1,0)*#REF!+IF($D$1=Hilfsblatt!$A$3,1,0)*#REF!+IF($D$1=Hilfsblatt!$A$4,1,0)*#REF!+IF($D$1=Hilfsblatt!$A$5,1,0)*#REF!+IF($D$1=Hilfsblatt!$A$6,1,0)*#REF!</f>
        <v>#REF!</v>
      </c>
    </row>
    <row r="33" spans="6:19" x14ac:dyDescent="0.2">
      <c r="F33" t="s">
        <v>15</v>
      </c>
      <c r="G33" s="11" t="e">
        <f t="shared" ref="G33:S33" si="11">G31-G32</f>
        <v>#REF!</v>
      </c>
      <c r="H33" s="11" t="e">
        <f t="shared" si="11"/>
        <v>#REF!</v>
      </c>
      <c r="I33" s="11" t="e">
        <f t="shared" si="11"/>
        <v>#REF!</v>
      </c>
      <c r="J33" s="11" t="e">
        <f t="shared" si="11"/>
        <v>#REF!</v>
      </c>
      <c r="K33" s="11" t="e">
        <f t="shared" si="11"/>
        <v>#REF!</v>
      </c>
      <c r="L33" s="11" t="e">
        <f t="shared" si="11"/>
        <v>#REF!</v>
      </c>
      <c r="M33" s="11" t="e">
        <f t="shared" si="11"/>
        <v>#REF!</v>
      </c>
      <c r="N33" s="11" t="e">
        <f t="shared" si="11"/>
        <v>#REF!</v>
      </c>
      <c r="O33" s="11" t="e">
        <f t="shared" si="11"/>
        <v>#REF!</v>
      </c>
      <c r="P33" s="11" t="e">
        <f t="shared" si="11"/>
        <v>#REF!</v>
      </c>
      <c r="Q33" s="11" t="e">
        <f t="shared" si="11"/>
        <v>#REF!</v>
      </c>
      <c r="R33" s="11" t="e">
        <f t="shared" si="11"/>
        <v>#REF!</v>
      </c>
      <c r="S33" s="11" t="e">
        <f t="shared" si="11"/>
        <v>#REF!</v>
      </c>
    </row>
    <row r="34" spans="6:19" x14ac:dyDescent="0.2">
      <c r="F34" t="s">
        <v>27</v>
      </c>
      <c r="G34" s="12" t="e">
        <f>IF($D$1=Hilfsblatt!$A$2,1,0)*#REF!+IF($D$1=Hilfsblatt!$A$3,1,0)*#REF!+IF($D$1=Hilfsblatt!$A$4,1,0)*#REF!/12+IF($D$1=Hilfsblatt!$A$5,1,0)*#REF!/12+IF($D$1=Hilfsblatt!$A$6,1,0)*#REF!/12</f>
        <v>#REF!</v>
      </c>
      <c r="H34" s="12" t="e">
        <f>IF($D$1=Hilfsblatt!$A$2,1,0)*#REF!+IF($D$1=Hilfsblatt!$A$3,1,0)*#REF!+IF($D$1=Hilfsblatt!$A$4,1,0)*#REF!/12+IF($D$1=Hilfsblatt!$A$5,1,0)*#REF!/12+IF($D$1=Hilfsblatt!$A$6,1,0)*#REF!/12</f>
        <v>#REF!</v>
      </c>
      <c r="I34" s="12" t="e">
        <f>IF($D$1=Hilfsblatt!$A$2,1,0)*#REF!+IF($D$1=Hilfsblatt!$A$3,1,0)*#REF!+IF($D$1=Hilfsblatt!$A$4,1,0)*#REF!/12+IF($D$1=Hilfsblatt!$A$5,1,0)*#REF!/12+IF($D$1=Hilfsblatt!$A$6,1,0)*#REF!/12</f>
        <v>#REF!</v>
      </c>
      <c r="J34" s="12" t="e">
        <f>IF($D$1=Hilfsblatt!$A$2,1,0)*#REF!+IF($D$1=Hilfsblatt!$A$3,1,0)*#REF!+IF($D$1=Hilfsblatt!$A$4,1,0)*#REF!/12+IF($D$1=Hilfsblatt!$A$5,1,0)*#REF!/12+IF($D$1=Hilfsblatt!$A$6,1,0)*#REF!/12</f>
        <v>#REF!</v>
      </c>
      <c r="K34" s="12" t="e">
        <f>IF($D$1=Hilfsblatt!$A$2,1,0)*#REF!+IF($D$1=Hilfsblatt!$A$3,1,0)*#REF!+IF($D$1=Hilfsblatt!$A$4,1,0)*#REF!/12+IF($D$1=Hilfsblatt!$A$5,1,0)*#REF!/12+IF($D$1=Hilfsblatt!$A$6,1,0)*#REF!/12</f>
        <v>#REF!</v>
      </c>
      <c r="L34" s="12" t="e">
        <f>IF($D$1=Hilfsblatt!$A$2,1,0)*#REF!+IF($D$1=Hilfsblatt!$A$3,1,0)*#REF!+IF($D$1=Hilfsblatt!$A$4,1,0)*#REF!/12+IF($D$1=Hilfsblatt!$A$5,1,0)*#REF!/12+IF($D$1=Hilfsblatt!$A$6,1,0)*#REF!/12</f>
        <v>#REF!</v>
      </c>
      <c r="M34" s="12" t="e">
        <f>IF($D$1=Hilfsblatt!$A$2,1,0)*#REF!+IF($D$1=Hilfsblatt!$A$3,1,0)*#REF!+IF($D$1=Hilfsblatt!$A$4,1,0)*#REF!/12+IF($D$1=Hilfsblatt!$A$5,1,0)*#REF!/12+IF($D$1=Hilfsblatt!$A$6,1,0)*#REF!/12</f>
        <v>#REF!</v>
      </c>
      <c r="N34" s="12" t="e">
        <f>IF($D$1=Hilfsblatt!$A$2,1,0)*#REF!+IF($D$1=Hilfsblatt!$A$3,1,0)*#REF!+IF($D$1=Hilfsblatt!$A$4,1,0)*#REF!/12+IF($D$1=Hilfsblatt!$A$5,1,0)*#REF!/12+IF($D$1=Hilfsblatt!$A$6,1,0)*#REF!/12</f>
        <v>#REF!</v>
      </c>
      <c r="O34" s="12" t="e">
        <f>IF($D$1=Hilfsblatt!$A$2,1,0)*#REF!+IF($D$1=Hilfsblatt!$A$3,1,0)*#REF!+IF($D$1=Hilfsblatt!$A$4,1,0)*#REF!/12+IF($D$1=Hilfsblatt!$A$5,1,0)*#REF!/12+IF($D$1=Hilfsblatt!$A$6,1,0)*#REF!/12</f>
        <v>#REF!</v>
      </c>
      <c r="P34" s="12" t="e">
        <f>IF($D$1=Hilfsblatt!$A$2,1,0)*#REF!+IF($D$1=Hilfsblatt!$A$3,1,0)*#REF!+IF($D$1=Hilfsblatt!$A$4,1,0)*#REF!/12+IF($D$1=Hilfsblatt!$A$5,1,0)*#REF!/12+IF($D$1=Hilfsblatt!$A$6,1,0)*#REF!/12</f>
        <v>#REF!</v>
      </c>
      <c r="Q34" s="12" t="e">
        <f>IF($D$1=Hilfsblatt!$A$2,1,0)*#REF!+IF($D$1=Hilfsblatt!$A$3,1,0)*#REF!+IF($D$1=Hilfsblatt!$A$4,1,0)*#REF!/12+IF($D$1=Hilfsblatt!$A$5,1,0)*#REF!/12+IF($D$1=Hilfsblatt!$A$6,1,0)*#REF!/12</f>
        <v>#REF!</v>
      </c>
      <c r="R34" s="12" t="e">
        <f>IF($D$1=Hilfsblatt!$A$2,1,0)*#REF!+IF($D$1=Hilfsblatt!$A$3,1,0)*#REF!+IF($D$1=Hilfsblatt!$A$4,1,0)*#REF!/12+IF($D$1=Hilfsblatt!$A$5,1,0)*#REF!/12+IF($D$1=Hilfsblatt!$A$6,1,0)*#REF!/12</f>
        <v>#REF!</v>
      </c>
      <c r="S34" s="12" t="e">
        <f>IF($D$1=Hilfsblatt!$A$2,1,0)*#REF!+IF($D$1=Hilfsblatt!$A$3,1,0)*#REF!+IF($D$1=Hilfsblatt!$A$4,1,0)*#REF!+IF($D$1=Hilfsblatt!$A$5,1,0)*#REF!+IF($D$1=Hilfsblatt!$A$6,1,0)*#REF!</f>
        <v>#REF!</v>
      </c>
    </row>
    <row r="35" spans="6:19" x14ac:dyDescent="0.2">
      <c r="F35" t="s">
        <v>7</v>
      </c>
      <c r="G35" s="12" t="e">
        <f>IF($D$1=Hilfsblatt!$A$2,1,0)*#REF!+IF($D$1=Hilfsblatt!$A$3,1,0)*#REF!+IF($D$1=Hilfsblatt!$A$4,1,0)*#REF!/12+IF($D$1=Hilfsblatt!$A$5,1,0)*#REF!/12+IF($D$1=Hilfsblatt!$A$6,1,0)*#REF!/12</f>
        <v>#REF!</v>
      </c>
      <c r="H35" s="12" t="e">
        <f>IF($D$1=Hilfsblatt!$A$2,1,0)*#REF!+IF($D$1=Hilfsblatt!$A$3,1,0)*#REF!+IF($D$1=Hilfsblatt!$A$4,1,0)*#REF!/12+IF($D$1=Hilfsblatt!$A$5,1,0)*#REF!/12+IF($D$1=Hilfsblatt!$A$6,1,0)*#REF!/12</f>
        <v>#REF!</v>
      </c>
      <c r="I35" s="12" t="e">
        <f>IF($D$1=Hilfsblatt!$A$2,1,0)*#REF!+IF($D$1=Hilfsblatt!$A$3,1,0)*#REF!+IF($D$1=Hilfsblatt!$A$4,1,0)*#REF!/12+IF($D$1=Hilfsblatt!$A$5,1,0)*#REF!/12+IF($D$1=Hilfsblatt!$A$6,1,0)*#REF!/12</f>
        <v>#REF!</v>
      </c>
      <c r="J35" s="12" t="e">
        <f>IF($D$1=Hilfsblatt!$A$2,1,0)*#REF!+IF($D$1=Hilfsblatt!$A$3,1,0)*#REF!+IF($D$1=Hilfsblatt!$A$4,1,0)*#REF!/12+IF($D$1=Hilfsblatt!$A$5,1,0)*#REF!/12+IF($D$1=Hilfsblatt!$A$6,1,0)*#REF!/12</f>
        <v>#REF!</v>
      </c>
      <c r="K35" s="12" t="e">
        <f>IF($D$1=Hilfsblatt!$A$2,1,0)*#REF!+IF($D$1=Hilfsblatt!$A$3,1,0)*#REF!+IF($D$1=Hilfsblatt!$A$4,1,0)*#REF!/12+IF($D$1=Hilfsblatt!$A$5,1,0)*#REF!/12+IF($D$1=Hilfsblatt!$A$6,1,0)*#REF!/12</f>
        <v>#REF!</v>
      </c>
      <c r="L35" s="12" t="e">
        <f>IF($D$1=Hilfsblatt!$A$2,1,0)*#REF!+IF($D$1=Hilfsblatt!$A$3,1,0)*#REF!+IF($D$1=Hilfsblatt!$A$4,1,0)*#REF!/12+IF($D$1=Hilfsblatt!$A$5,1,0)*#REF!/12+IF($D$1=Hilfsblatt!$A$6,1,0)*#REF!/12</f>
        <v>#REF!</v>
      </c>
      <c r="M35" s="12" t="e">
        <f>IF($D$1=Hilfsblatt!$A$2,1,0)*#REF!+IF($D$1=Hilfsblatt!$A$3,1,0)*#REF!+IF($D$1=Hilfsblatt!$A$4,1,0)*#REF!/12+IF($D$1=Hilfsblatt!$A$5,1,0)*#REF!/12+IF($D$1=Hilfsblatt!$A$6,1,0)*#REF!/12</f>
        <v>#REF!</v>
      </c>
      <c r="N35" s="12" t="e">
        <f>IF($D$1=Hilfsblatt!$A$2,1,0)*#REF!+IF($D$1=Hilfsblatt!$A$3,1,0)*#REF!+IF($D$1=Hilfsblatt!$A$4,1,0)*#REF!/12+IF($D$1=Hilfsblatt!$A$5,1,0)*#REF!/12+IF($D$1=Hilfsblatt!$A$6,1,0)*#REF!/12</f>
        <v>#REF!</v>
      </c>
      <c r="O35" s="12" t="e">
        <f>IF($D$1=Hilfsblatt!$A$2,1,0)*#REF!+IF($D$1=Hilfsblatt!$A$3,1,0)*#REF!+IF($D$1=Hilfsblatt!$A$4,1,0)*#REF!/12+IF($D$1=Hilfsblatt!$A$5,1,0)*#REF!/12+IF($D$1=Hilfsblatt!$A$6,1,0)*#REF!/12</f>
        <v>#REF!</v>
      </c>
      <c r="P35" s="12" t="e">
        <f>IF($D$1=Hilfsblatt!$A$2,1,0)*#REF!+IF($D$1=Hilfsblatt!$A$3,1,0)*#REF!+IF($D$1=Hilfsblatt!$A$4,1,0)*#REF!/12+IF($D$1=Hilfsblatt!$A$5,1,0)*#REF!/12+IF($D$1=Hilfsblatt!$A$6,1,0)*#REF!/12</f>
        <v>#REF!</v>
      </c>
      <c r="Q35" s="12" t="e">
        <f>IF($D$1=Hilfsblatt!$A$2,1,0)*#REF!+IF($D$1=Hilfsblatt!$A$3,1,0)*#REF!+IF($D$1=Hilfsblatt!$A$4,1,0)*#REF!/12+IF($D$1=Hilfsblatt!$A$5,1,0)*#REF!/12+IF($D$1=Hilfsblatt!$A$6,1,0)*#REF!/12</f>
        <v>#REF!</v>
      </c>
      <c r="R35" s="12" t="e">
        <f>IF($D$1=Hilfsblatt!$A$2,1,0)*#REF!+IF($D$1=Hilfsblatt!$A$3,1,0)*#REF!+IF($D$1=Hilfsblatt!$A$4,1,0)*#REF!/12+IF($D$1=Hilfsblatt!$A$5,1,0)*#REF!/12+IF($D$1=Hilfsblatt!$A$6,1,0)*#REF!/12</f>
        <v>#REF!</v>
      </c>
      <c r="S35" s="12" t="e">
        <f>IF($D$1=Hilfsblatt!$A$2,1,0)*#REF!+IF($D$1=Hilfsblatt!$A$3,1,0)*#REF!+IF($D$1=Hilfsblatt!$A$4,1,0)*#REF!+IF($D$1=Hilfsblatt!$A$5,1,0)*#REF!+IF($D$1=Hilfsblatt!$A$6,1,0)*#REF!</f>
        <v>#REF!</v>
      </c>
    </row>
    <row r="36" spans="6:19" x14ac:dyDescent="0.2">
      <c r="F36" t="s">
        <v>6</v>
      </c>
      <c r="G36" s="12" t="e">
        <f>IF($D$1=Hilfsblatt!$A$2,1,0)*#REF!+IF($D$1=Hilfsblatt!$A$3,1,0)*#REF!+IF($D$1=Hilfsblatt!$A$4,1,0)*#REF!/12+IF($D$1=Hilfsblatt!$A$5,1,0)*#REF!/12+IF($D$1=Hilfsblatt!$A$6,1,0)*#REF!/12</f>
        <v>#REF!</v>
      </c>
      <c r="H36" s="12" t="e">
        <f>IF($D$1=Hilfsblatt!$A$2,1,0)*#REF!+IF($D$1=Hilfsblatt!$A$3,1,0)*#REF!+IF($D$1=Hilfsblatt!$A$4,1,0)*#REF!/12+IF($D$1=Hilfsblatt!$A$5,1,0)*#REF!/12+IF($D$1=Hilfsblatt!$A$6,1,0)*#REF!/12</f>
        <v>#REF!</v>
      </c>
      <c r="I36" s="12" t="e">
        <f>IF($D$1=Hilfsblatt!$A$2,1,0)*#REF!+IF($D$1=Hilfsblatt!$A$3,1,0)*#REF!+IF($D$1=Hilfsblatt!$A$4,1,0)*#REF!/12+IF($D$1=Hilfsblatt!$A$5,1,0)*#REF!/12+IF($D$1=Hilfsblatt!$A$6,1,0)*#REF!/12</f>
        <v>#REF!</v>
      </c>
      <c r="J36" s="12" t="e">
        <f>IF($D$1=Hilfsblatt!$A$2,1,0)*#REF!+IF($D$1=Hilfsblatt!$A$3,1,0)*#REF!+IF($D$1=Hilfsblatt!$A$4,1,0)*#REF!/12+IF($D$1=Hilfsblatt!$A$5,1,0)*#REF!/12+IF($D$1=Hilfsblatt!$A$6,1,0)*#REF!/12</f>
        <v>#REF!</v>
      </c>
      <c r="K36" s="12" t="e">
        <f>IF($D$1=Hilfsblatt!$A$2,1,0)*#REF!+IF($D$1=Hilfsblatt!$A$3,1,0)*#REF!+IF($D$1=Hilfsblatt!$A$4,1,0)*#REF!/12+IF($D$1=Hilfsblatt!$A$5,1,0)*#REF!/12+IF($D$1=Hilfsblatt!$A$6,1,0)*#REF!/12</f>
        <v>#REF!</v>
      </c>
      <c r="L36" s="12" t="e">
        <f>IF($D$1=Hilfsblatt!$A$2,1,0)*#REF!+IF($D$1=Hilfsblatt!$A$3,1,0)*#REF!+IF($D$1=Hilfsblatt!$A$4,1,0)*#REF!/12+IF($D$1=Hilfsblatt!$A$5,1,0)*#REF!/12+IF($D$1=Hilfsblatt!$A$6,1,0)*#REF!/12</f>
        <v>#REF!</v>
      </c>
      <c r="M36" s="12" t="e">
        <f>IF($D$1=Hilfsblatt!$A$2,1,0)*#REF!+IF($D$1=Hilfsblatt!$A$3,1,0)*#REF!+IF($D$1=Hilfsblatt!$A$4,1,0)*#REF!/12+IF($D$1=Hilfsblatt!$A$5,1,0)*#REF!/12+IF($D$1=Hilfsblatt!$A$6,1,0)*#REF!/12</f>
        <v>#REF!</v>
      </c>
      <c r="N36" s="12" t="e">
        <f>IF($D$1=Hilfsblatt!$A$2,1,0)*#REF!+IF($D$1=Hilfsblatt!$A$3,1,0)*#REF!+IF($D$1=Hilfsblatt!$A$4,1,0)*#REF!/12+IF($D$1=Hilfsblatt!$A$5,1,0)*#REF!/12+IF($D$1=Hilfsblatt!$A$6,1,0)*#REF!/12</f>
        <v>#REF!</v>
      </c>
      <c r="O36" s="12" t="e">
        <f>IF($D$1=Hilfsblatt!$A$2,1,0)*#REF!+IF($D$1=Hilfsblatt!$A$3,1,0)*#REF!+IF($D$1=Hilfsblatt!$A$4,1,0)*#REF!/12+IF($D$1=Hilfsblatt!$A$5,1,0)*#REF!/12+IF($D$1=Hilfsblatt!$A$6,1,0)*#REF!/12</f>
        <v>#REF!</v>
      </c>
      <c r="P36" s="12" t="e">
        <f>IF($D$1=Hilfsblatt!$A$2,1,0)*#REF!+IF($D$1=Hilfsblatt!$A$3,1,0)*#REF!+IF($D$1=Hilfsblatt!$A$4,1,0)*#REF!/12+IF($D$1=Hilfsblatt!$A$5,1,0)*#REF!/12+IF($D$1=Hilfsblatt!$A$6,1,0)*#REF!/12</f>
        <v>#REF!</v>
      </c>
      <c r="Q36" s="12" t="e">
        <f>IF($D$1=Hilfsblatt!$A$2,1,0)*#REF!+IF($D$1=Hilfsblatt!$A$3,1,0)*#REF!+IF($D$1=Hilfsblatt!$A$4,1,0)*#REF!/12+IF($D$1=Hilfsblatt!$A$5,1,0)*#REF!/12+IF($D$1=Hilfsblatt!$A$6,1,0)*#REF!/12</f>
        <v>#REF!</v>
      </c>
      <c r="R36" s="12" t="e">
        <f>IF($D$1=Hilfsblatt!$A$2,1,0)*#REF!+IF($D$1=Hilfsblatt!$A$3,1,0)*#REF!+IF($D$1=Hilfsblatt!$A$4,1,0)*#REF!/12+IF($D$1=Hilfsblatt!$A$5,1,0)*#REF!/12+IF($D$1=Hilfsblatt!$A$6,1,0)*#REF!/12</f>
        <v>#REF!</v>
      </c>
      <c r="S36" s="12" t="e">
        <f>IF($D$1=Hilfsblatt!$A$2,1,0)*#REF!+IF($D$1=Hilfsblatt!$A$3,1,0)*#REF!+IF($D$1=Hilfsblatt!$A$4,1,0)*#REF!+IF($D$1=Hilfsblatt!$A$5,1,0)*#REF!+IF($D$1=Hilfsblatt!$A$6,1,0)*#REF!</f>
        <v>#REF!</v>
      </c>
    </row>
    <row r="37" spans="6:19" x14ac:dyDescent="0.2">
      <c r="F37" t="s">
        <v>28</v>
      </c>
      <c r="G37" s="12" t="e">
        <f>IF($D$1=Hilfsblatt!$A$2,1,0)*(#REF!-#REF!-#REF!-#REF!+#REF!+#REF!-#REF!)+IF($D$1=Hilfsblatt!$A$3,1,0)*(#REF!-#REF!-#REF!-#REF!+#REF!+#REF!-#REF!)+IF($D$1=Hilfsblatt!$A$4,1,0)*(#REF!-#REF!-#REF!-#REF!+#REF!+#REF!-#REF!)/12+IF($D$1=Hilfsblatt!$A$5,1,0)*(#REF!-#REF!-#REF!-#REF!+#REF!+#REF!-#REF!)/12+IF($D$1=Hilfsblatt!$A$6,1,0)*(#REF!-#REF!-#REF!-#REF!+#REF!+#REF!-#REF!)/12</f>
        <v>#REF!</v>
      </c>
      <c r="H37" s="12" t="e">
        <f>IF($D$1=Hilfsblatt!$A$2,1,0)*(#REF!-#REF!-#REF!-#REF!+#REF!+#REF!-#REF!)+IF($D$1=Hilfsblatt!$A$3,1,0)*(#REF!-#REF!-#REF!-#REF!+#REF!+#REF!-#REF!)+IF($D$1=Hilfsblatt!$A$4,1,0)*(#REF!-#REF!-#REF!-#REF!+#REF!+#REF!-#REF!)/12+IF($D$1=Hilfsblatt!$A$5,1,0)*(#REF!-#REF!-#REF!-#REF!+#REF!+#REF!-#REF!)/12+IF($D$1=Hilfsblatt!$A$6,1,0)*(#REF!-#REF!-#REF!-#REF!+#REF!+#REF!-#REF!)/12</f>
        <v>#REF!</v>
      </c>
      <c r="I37" s="12" t="e">
        <f>IF($D$1=Hilfsblatt!$A$2,1,0)*(#REF!-#REF!-#REF!-#REF!+#REF!+#REF!-#REF!)+IF($D$1=Hilfsblatt!$A$3,1,0)*(#REF!-#REF!-#REF!-#REF!+#REF!+#REF!-#REF!)+IF($D$1=Hilfsblatt!$A$4,1,0)*(#REF!-#REF!-#REF!-#REF!+#REF!+#REF!-#REF!)/12+IF($D$1=Hilfsblatt!$A$5,1,0)*(#REF!-#REF!-#REF!-#REF!+#REF!+#REF!-#REF!)/12+IF($D$1=Hilfsblatt!$A$6,1,0)*(#REF!-#REF!-#REF!-#REF!+#REF!+#REF!-#REF!)/12</f>
        <v>#REF!</v>
      </c>
      <c r="J37" s="12" t="e">
        <f>IF($D$1=Hilfsblatt!$A$2,1,0)*(#REF!-#REF!-#REF!-#REF!+#REF!+#REF!-#REF!)+IF($D$1=Hilfsblatt!$A$3,1,0)*(#REF!-#REF!-#REF!-#REF!+#REF!+#REF!-#REF!)+IF($D$1=Hilfsblatt!$A$4,1,0)*(#REF!-#REF!-#REF!-#REF!+#REF!+#REF!-#REF!)/12+IF($D$1=Hilfsblatt!$A$5,1,0)*(#REF!-#REF!-#REF!-#REF!+#REF!+#REF!-#REF!)/12+IF($D$1=Hilfsblatt!$A$6,1,0)*(#REF!-#REF!-#REF!-#REF!+#REF!+#REF!-#REF!)/12</f>
        <v>#REF!</v>
      </c>
      <c r="K37" s="12" t="e">
        <f>IF($D$1=Hilfsblatt!$A$2,1,0)*(#REF!-#REF!-#REF!-#REF!+#REF!+#REF!-#REF!)+IF($D$1=Hilfsblatt!$A$3,1,0)*(#REF!-#REF!-#REF!-#REF!+#REF!+#REF!-#REF!)+IF($D$1=Hilfsblatt!$A$4,1,0)*(#REF!-#REF!-#REF!-#REF!+#REF!+#REF!-#REF!)/12+IF($D$1=Hilfsblatt!$A$5,1,0)*(#REF!-#REF!-#REF!-#REF!+#REF!+#REF!-#REF!)/12+IF($D$1=Hilfsblatt!$A$6,1,0)*(#REF!-#REF!-#REF!-#REF!+#REF!+#REF!-#REF!)/12</f>
        <v>#REF!</v>
      </c>
      <c r="L37" s="12" t="e">
        <f>IF($D$1=Hilfsblatt!$A$2,1,0)*(#REF!-#REF!-#REF!-#REF!+#REF!+#REF!-#REF!)+IF($D$1=Hilfsblatt!$A$3,1,0)*(#REF!-#REF!-#REF!-#REF!+#REF!+#REF!-#REF!)+IF($D$1=Hilfsblatt!$A$4,1,0)*(#REF!-#REF!-#REF!-#REF!+#REF!+#REF!-#REF!)/12+IF($D$1=Hilfsblatt!$A$5,1,0)*(#REF!-#REF!-#REF!-#REF!+#REF!+#REF!-#REF!)/12+IF($D$1=Hilfsblatt!$A$6,1,0)*(#REF!-#REF!-#REF!-#REF!+#REF!+#REF!-#REF!)/12</f>
        <v>#REF!</v>
      </c>
      <c r="M37" s="12" t="e">
        <f>IF($D$1=Hilfsblatt!$A$2,1,0)*(#REF!-#REF!-#REF!-#REF!+#REF!+#REF!-#REF!)+IF($D$1=Hilfsblatt!$A$3,1,0)*(#REF!-#REF!-#REF!-#REF!+#REF!+#REF!-#REF!)+IF($D$1=Hilfsblatt!$A$4,1,0)*(#REF!-#REF!-#REF!-#REF!+#REF!+#REF!-#REF!)/12+IF($D$1=Hilfsblatt!$A$5,1,0)*(#REF!-#REF!-#REF!-#REF!+#REF!+#REF!-#REF!)/12+IF($D$1=Hilfsblatt!$A$6,1,0)*(#REF!-#REF!-#REF!-#REF!+#REF!+#REF!-#REF!)/12</f>
        <v>#REF!</v>
      </c>
      <c r="N37" s="12" t="e">
        <f>IF($D$1=Hilfsblatt!$A$2,1,0)*(#REF!-#REF!-#REF!-#REF!+#REF!+#REF!-#REF!)+IF($D$1=Hilfsblatt!$A$3,1,0)*(#REF!-#REF!-#REF!-#REF!+#REF!+#REF!-#REF!)+IF($D$1=Hilfsblatt!$A$4,1,0)*(#REF!-#REF!-#REF!-#REF!+#REF!+#REF!-#REF!)/12+IF($D$1=Hilfsblatt!$A$5,1,0)*(#REF!-#REF!-#REF!-#REF!+#REF!+#REF!-#REF!)/12+IF($D$1=Hilfsblatt!$A$6,1,0)*(#REF!-#REF!-#REF!-#REF!+#REF!+#REF!-#REF!)/12</f>
        <v>#REF!</v>
      </c>
      <c r="O37" s="12" t="e">
        <f>IF($D$1=Hilfsblatt!$A$2,1,0)*(#REF!-#REF!-#REF!-#REF!+#REF!+#REF!-#REF!)+IF($D$1=Hilfsblatt!$A$3,1,0)*(#REF!-#REF!-#REF!-#REF!+#REF!+#REF!-#REF!)+IF($D$1=Hilfsblatt!$A$4,1,0)*(#REF!-#REF!-#REF!-#REF!+#REF!+#REF!-#REF!)/12+IF($D$1=Hilfsblatt!$A$5,1,0)*(#REF!-#REF!-#REF!-#REF!+#REF!+#REF!-#REF!)/12+IF($D$1=Hilfsblatt!$A$6,1,0)*(#REF!-#REF!-#REF!-#REF!+#REF!+#REF!-#REF!)/12</f>
        <v>#REF!</v>
      </c>
      <c r="P37" s="12" t="e">
        <f>IF($D$1=Hilfsblatt!$A$2,1,0)*(#REF!-#REF!-#REF!-#REF!+#REF!+#REF!-#REF!)+IF($D$1=Hilfsblatt!$A$3,1,0)*(#REF!-#REF!-#REF!-#REF!+#REF!+#REF!-#REF!)+IF($D$1=Hilfsblatt!$A$4,1,0)*(#REF!-#REF!-#REF!-#REF!+#REF!+#REF!-#REF!)/12+IF($D$1=Hilfsblatt!$A$5,1,0)*(#REF!-#REF!-#REF!-#REF!+#REF!+#REF!-#REF!)/12+IF($D$1=Hilfsblatt!$A$6,1,0)*(#REF!-#REF!-#REF!-#REF!+#REF!+#REF!-#REF!)/12</f>
        <v>#REF!</v>
      </c>
      <c r="Q37" s="12" t="e">
        <f>IF($D$1=Hilfsblatt!$A$2,1,0)*(#REF!-#REF!-#REF!-#REF!+#REF!+#REF!-#REF!)+IF($D$1=Hilfsblatt!$A$3,1,0)*(#REF!-#REF!-#REF!-#REF!+#REF!+#REF!-#REF!)+IF($D$1=Hilfsblatt!$A$4,1,0)*(#REF!-#REF!-#REF!-#REF!+#REF!+#REF!-#REF!)/12+IF($D$1=Hilfsblatt!$A$5,1,0)*(#REF!-#REF!-#REF!-#REF!+#REF!+#REF!-#REF!)/12+IF($D$1=Hilfsblatt!$A$6,1,0)*(#REF!-#REF!-#REF!-#REF!+#REF!+#REF!-#REF!)/12</f>
        <v>#REF!</v>
      </c>
      <c r="R37" s="12" t="e">
        <f>IF($D$1=Hilfsblatt!$A$2,1,0)*(#REF!-#REF!-#REF!-#REF!+#REF!+#REF!-#REF!)+IF($D$1=Hilfsblatt!$A$3,1,0)*(#REF!-#REF!-#REF!-#REF!+#REF!+#REF!-#REF!)+IF($D$1=Hilfsblatt!$A$4,1,0)*(#REF!-#REF!-#REF!-#REF!+#REF!+#REF!-#REF!)/12+IF($D$1=Hilfsblatt!$A$5,1,0)*(#REF!-#REF!-#REF!-#REF!+#REF!+#REF!-#REF!)/12+IF($D$1=Hilfsblatt!$A$6,1,0)*(#REF!-#REF!-#REF!-#REF!+#REF!+#REF!-#REF!)/12</f>
        <v>#REF!</v>
      </c>
      <c r="S37" s="12" t="e">
        <f>IF($D$1=Hilfsblatt!$A$2,1,0)*(#REF!-#REF!-#REF!-#REF!+#REF!+#REF!-#REF!)+IF($D$1=Hilfsblatt!$A$3,1,0)*(#REF!-#REF!-#REF!-#REF!+#REF!+#REF!-#REF!)+IF($D$1=Hilfsblatt!$A$4,1,0)*(#REF!-#REF!-#REF!-#REF!+#REF!+#REF!-#REF!)+IF($D$1=Hilfsblatt!$A$5,1,0)*(#REF!-#REF!-#REF!-#REF!+#REF!+#REF!-#REF!)+IF($D$1=Hilfsblatt!$A$6,1,0)*(#REF!-#REF!-#REF!-#REF!+#REF!+#REF!-#REF!)</f>
        <v>#REF!</v>
      </c>
    </row>
    <row r="38" spans="6:19" x14ac:dyDescent="0.2">
      <c r="F38" t="s">
        <v>11</v>
      </c>
      <c r="G38" s="12" t="e">
        <f>IF($D$1=Hilfsblatt!$A$2,1,0)*(#REF!+#REF!)+IF($D$1=Hilfsblatt!$A$3,1,0)*(#REF!+#REF!)+IF($D$1=Hilfsblatt!$A$4,1,0)*(#REF!+#REF!)/12+IF($D$1=Hilfsblatt!$A$5,1,0)*(#REF!+#REF!)/12+IF($D$1=Hilfsblatt!$A$6,1,0)*(#REF!+#REF!)/12</f>
        <v>#REF!</v>
      </c>
      <c r="H38" s="12" t="e">
        <f>IF($D$1=Hilfsblatt!$A$2,1,0)*(#REF!+#REF!)+IF($D$1=Hilfsblatt!$A$3,1,0)*(#REF!+#REF!)+IF($D$1=Hilfsblatt!$A$4,1,0)*(#REF!+#REF!)/12+IF($D$1=Hilfsblatt!$A$5,1,0)*(#REF!+#REF!)/12+IF($D$1=Hilfsblatt!$A$6,1,0)*(#REF!+#REF!)/12</f>
        <v>#REF!</v>
      </c>
      <c r="I38" s="12" t="e">
        <f>IF($D$1=Hilfsblatt!$A$2,1,0)*(#REF!+#REF!)+IF($D$1=Hilfsblatt!$A$3,1,0)*(#REF!+#REF!)+IF($D$1=Hilfsblatt!$A$4,1,0)*(#REF!+#REF!)/12+IF($D$1=Hilfsblatt!$A$5,1,0)*(#REF!+#REF!)/12+IF($D$1=Hilfsblatt!$A$6,1,0)*(#REF!+#REF!)/12</f>
        <v>#REF!</v>
      </c>
      <c r="J38" s="12" t="e">
        <f>IF($D$1=Hilfsblatt!$A$2,1,0)*(#REF!+#REF!)+IF($D$1=Hilfsblatt!$A$3,1,0)*(#REF!+#REF!)+IF($D$1=Hilfsblatt!$A$4,1,0)*(#REF!+#REF!)/12+IF($D$1=Hilfsblatt!$A$5,1,0)*(#REF!+#REF!)/12+IF($D$1=Hilfsblatt!$A$6,1,0)*(#REF!+#REF!)/12</f>
        <v>#REF!</v>
      </c>
      <c r="K38" s="12" t="e">
        <f>IF($D$1=Hilfsblatt!$A$2,1,0)*(#REF!+#REF!)+IF($D$1=Hilfsblatt!$A$3,1,0)*(#REF!+#REF!)+IF($D$1=Hilfsblatt!$A$4,1,0)*(#REF!+#REF!)/12+IF($D$1=Hilfsblatt!$A$5,1,0)*(#REF!+#REF!)/12+IF($D$1=Hilfsblatt!$A$6,1,0)*(#REF!+#REF!)/12</f>
        <v>#REF!</v>
      </c>
      <c r="L38" s="12" t="e">
        <f>IF($D$1=Hilfsblatt!$A$2,1,0)*(#REF!+#REF!)+IF($D$1=Hilfsblatt!$A$3,1,0)*(#REF!+#REF!)+IF($D$1=Hilfsblatt!$A$4,1,0)*(#REF!+#REF!)/12+IF($D$1=Hilfsblatt!$A$5,1,0)*(#REF!+#REF!)/12+IF($D$1=Hilfsblatt!$A$6,1,0)*(#REF!+#REF!)/12</f>
        <v>#REF!</v>
      </c>
      <c r="M38" s="12" t="e">
        <f>IF($D$1=Hilfsblatt!$A$2,1,0)*(#REF!+#REF!)+IF($D$1=Hilfsblatt!$A$3,1,0)*(#REF!+#REF!)+IF($D$1=Hilfsblatt!$A$4,1,0)*(#REF!+#REF!)/12+IF($D$1=Hilfsblatt!$A$5,1,0)*(#REF!+#REF!)/12+IF($D$1=Hilfsblatt!$A$6,1,0)*(#REF!+#REF!)/12</f>
        <v>#REF!</v>
      </c>
      <c r="N38" s="12" t="e">
        <f>IF($D$1=Hilfsblatt!$A$2,1,0)*(#REF!+#REF!)+IF($D$1=Hilfsblatt!$A$3,1,0)*(#REF!+#REF!)+IF($D$1=Hilfsblatt!$A$4,1,0)*(#REF!+#REF!)/12+IF($D$1=Hilfsblatt!$A$5,1,0)*(#REF!+#REF!)/12+IF($D$1=Hilfsblatt!$A$6,1,0)*(#REF!+#REF!)/12</f>
        <v>#REF!</v>
      </c>
      <c r="O38" s="12" t="e">
        <f>IF($D$1=Hilfsblatt!$A$2,1,0)*(#REF!+#REF!)+IF($D$1=Hilfsblatt!$A$3,1,0)*(#REF!+#REF!)+IF($D$1=Hilfsblatt!$A$4,1,0)*(#REF!+#REF!)/12+IF($D$1=Hilfsblatt!$A$5,1,0)*(#REF!+#REF!)/12+IF($D$1=Hilfsblatt!$A$6,1,0)*(#REF!+#REF!)/12</f>
        <v>#REF!</v>
      </c>
      <c r="P38" s="12" t="e">
        <f>IF($D$1=Hilfsblatt!$A$2,1,0)*(#REF!+#REF!)+IF($D$1=Hilfsblatt!$A$3,1,0)*(#REF!+#REF!)+IF($D$1=Hilfsblatt!$A$4,1,0)*(#REF!+#REF!)/12+IF($D$1=Hilfsblatt!$A$5,1,0)*(#REF!+#REF!)/12+IF($D$1=Hilfsblatt!$A$6,1,0)*(#REF!+#REF!)/12</f>
        <v>#REF!</v>
      </c>
      <c r="Q38" s="12" t="e">
        <f>IF($D$1=Hilfsblatt!$A$2,1,0)*(#REF!+#REF!)+IF($D$1=Hilfsblatt!$A$3,1,0)*(#REF!+#REF!)+IF($D$1=Hilfsblatt!$A$4,1,0)*(#REF!+#REF!)/12+IF($D$1=Hilfsblatt!$A$5,1,0)*(#REF!+#REF!)/12+IF($D$1=Hilfsblatt!$A$6,1,0)*(#REF!+#REF!)/12</f>
        <v>#REF!</v>
      </c>
      <c r="R38" s="12" t="e">
        <f>IF($D$1=Hilfsblatt!$A$2,1,0)*(#REF!+#REF!)+IF($D$1=Hilfsblatt!$A$3,1,0)*(#REF!+#REF!)+IF($D$1=Hilfsblatt!$A$4,1,0)*(#REF!+#REF!)/12+IF($D$1=Hilfsblatt!$A$5,1,0)*(#REF!+#REF!)/12+IF($D$1=Hilfsblatt!$A$6,1,0)*(#REF!+#REF!)/12</f>
        <v>#REF!</v>
      </c>
      <c r="S38" s="12" t="e">
        <f>IF($D$1=Hilfsblatt!$A$2,1,0)*(#REF!+#REF!)+IF($D$1=Hilfsblatt!$A$3,1,0)*(#REF!+#REF!)+IF($D$1=Hilfsblatt!$A$4,1,0)*(#REF!+#REF!)+IF($D$1=Hilfsblatt!$A$5,1,0)*(#REF!+#REF!)+IF($D$1=Hilfsblatt!$A$6,1,0)*(#REF!+#REF!)</f>
        <v>#REF!</v>
      </c>
    </row>
    <row r="39" spans="6:19" x14ac:dyDescent="0.2">
      <c r="F39" t="s">
        <v>29</v>
      </c>
      <c r="G39" s="11" t="e">
        <f t="shared" ref="G39:S39" si="12">G33+G34-G35-G36-G37-G38</f>
        <v>#REF!</v>
      </c>
      <c r="H39" s="11" t="e">
        <f t="shared" si="12"/>
        <v>#REF!</v>
      </c>
      <c r="I39" s="11" t="e">
        <f t="shared" si="12"/>
        <v>#REF!</v>
      </c>
      <c r="J39" s="11" t="e">
        <f t="shared" si="12"/>
        <v>#REF!</v>
      </c>
      <c r="K39" s="11" t="e">
        <f t="shared" si="12"/>
        <v>#REF!</v>
      </c>
      <c r="L39" s="11" t="e">
        <f t="shared" si="12"/>
        <v>#REF!</v>
      </c>
      <c r="M39" s="11" t="e">
        <f t="shared" si="12"/>
        <v>#REF!</v>
      </c>
      <c r="N39" s="11" t="e">
        <f t="shared" si="12"/>
        <v>#REF!</v>
      </c>
      <c r="O39" s="11" t="e">
        <f t="shared" si="12"/>
        <v>#REF!</v>
      </c>
      <c r="P39" s="11" t="e">
        <f t="shared" si="12"/>
        <v>#REF!</v>
      </c>
      <c r="Q39" s="11" t="e">
        <f t="shared" si="12"/>
        <v>#REF!</v>
      </c>
      <c r="R39" s="11" t="e">
        <f t="shared" si="12"/>
        <v>#REF!</v>
      </c>
      <c r="S39" s="11" t="e">
        <f t="shared" si="12"/>
        <v>#REF!</v>
      </c>
    </row>
    <row r="42" spans="6:19" x14ac:dyDescent="0.2">
      <c r="G42" s="53">
        <f>Stammdaten!$E$9</f>
        <v>2019</v>
      </c>
      <c r="H42" s="53">
        <f>G42+1</f>
        <v>2020</v>
      </c>
      <c r="I42" s="53">
        <f t="shared" ref="I42:K42" si="13">H42+1</f>
        <v>2021</v>
      </c>
      <c r="J42" s="53">
        <f t="shared" si="13"/>
        <v>2022</v>
      </c>
      <c r="K42" s="53">
        <f t="shared" si="13"/>
        <v>2023</v>
      </c>
      <c r="L42" s="7"/>
      <c r="M42" s="7"/>
      <c r="N42" s="7"/>
      <c r="O42" s="7"/>
      <c r="P42" s="7"/>
      <c r="Q42" s="7"/>
      <c r="R42" s="7"/>
      <c r="S42" s="7"/>
    </row>
    <row r="43" spans="6:19" x14ac:dyDescent="0.2">
      <c r="F43" t="s">
        <v>25</v>
      </c>
      <c r="G43" s="11">
        <f>IF($B$2="Plan",G55,G67)</f>
        <v>0</v>
      </c>
      <c r="H43" s="11">
        <f t="shared" ref="H43:K43" si="14">IF($B$2="Plan",H55,H67)</f>
        <v>0</v>
      </c>
      <c r="I43" s="11" t="e">
        <f t="shared" si="14"/>
        <v>#REF!</v>
      </c>
      <c r="J43" s="11" t="e">
        <f t="shared" si="14"/>
        <v>#REF!</v>
      </c>
      <c r="K43" s="11" t="e">
        <f t="shared" si="14"/>
        <v>#REF!</v>
      </c>
    </row>
    <row r="44" spans="6:19" x14ac:dyDescent="0.2">
      <c r="F44" t="s">
        <v>26</v>
      </c>
      <c r="G44" s="11">
        <f t="shared" ref="G44:K44" si="15">IF($B$2="Plan",G56,G68)</f>
        <v>0</v>
      </c>
      <c r="H44" s="11">
        <f t="shared" si="15"/>
        <v>0</v>
      </c>
      <c r="I44" s="11" t="e">
        <f t="shared" si="15"/>
        <v>#REF!</v>
      </c>
      <c r="J44" s="11" t="e">
        <f t="shared" si="15"/>
        <v>#REF!</v>
      </c>
      <c r="K44" s="11" t="e">
        <f t="shared" si="15"/>
        <v>#REF!</v>
      </c>
    </row>
    <row r="45" spans="6:19" x14ac:dyDescent="0.2">
      <c r="F45" t="s">
        <v>15</v>
      </c>
      <c r="G45" s="11">
        <f t="shared" ref="G45:K45" si="16">IF($B$2="Plan",G57,G69)</f>
        <v>0</v>
      </c>
      <c r="H45" s="11">
        <f t="shared" si="16"/>
        <v>0</v>
      </c>
      <c r="I45" s="11" t="e">
        <f t="shared" si="16"/>
        <v>#REF!</v>
      </c>
      <c r="J45" s="11" t="e">
        <f t="shared" si="16"/>
        <v>#REF!</v>
      </c>
      <c r="K45" s="11" t="e">
        <f t="shared" si="16"/>
        <v>#REF!</v>
      </c>
    </row>
    <row r="46" spans="6:19" x14ac:dyDescent="0.2">
      <c r="F46" t="s">
        <v>27</v>
      </c>
      <c r="G46" s="11">
        <f t="shared" ref="G46:K46" si="17">IF($B$2="Plan",G58,G70)</f>
        <v>0</v>
      </c>
      <c r="H46" s="11">
        <f t="shared" si="17"/>
        <v>0</v>
      </c>
      <c r="I46" s="11" t="e">
        <f t="shared" si="17"/>
        <v>#REF!</v>
      </c>
      <c r="J46" s="11" t="e">
        <f t="shared" si="17"/>
        <v>#REF!</v>
      </c>
      <c r="K46" s="11" t="e">
        <f t="shared" si="17"/>
        <v>#REF!</v>
      </c>
    </row>
    <row r="47" spans="6:19" x14ac:dyDescent="0.2">
      <c r="F47" t="s">
        <v>7</v>
      </c>
      <c r="G47" s="11">
        <f t="shared" ref="G47:K47" si="18">IF($B$2="Plan",G59,G71)</f>
        <v>0</v>
      </c>
      <c r="H47" s="11">
        <f t="shared" si="18"/>
        <v>0</v>
      </c>
      <c r="I47" s="11" t="e">
        <f t="shared" si="18"/>
        <v>#REF!</v>
      </c>
      <c r="J47" s="11" t="e">
        <f t="shared" si="18"/>
        <v>#REF!</v>
      </c>
      <c r="K47" s="11" t="e">
        <f t="shared" si="18"/>
        <v>#REF!</v>
      </c>
    </row>
    <row r="48" spans="6:19" x14ac:dyDescent="0.2">
      <c r="F48" t="s">
        <v>6</v>
      </c>
      <c r="G48" s="11">
        <f t="shared" ref="G48:K48" si="19">IF($B$2="Plan",G60,G72)</f>
        <v>0</v>
      </c>
      <c r="H48" s="11">
        <f t="shared" si="19"/>
        <v>0</v>
      </c>
      <c r="I48" s="11" t="e">
        <f t="shared" si="19"/>
        <v>#REF!</v>
      </c>
      <c r="J48" s="11" t="e">
        <f t="shared" si="19"/>
        <v>#REF!</v>
      </c>
      <c r="K48" s="11" t="e">
        <f t="shared" si="19"/>
        <v>#REF!</v>
      </c>
    </row>
    <row r="49" spans="6:11" x14ac:dyDescent="0.2">
      <c r="F49" t="s">
        <v>28</v>
      </c>
      <c r="G49" s="11" t="e">
        <f t="shared" ref="G49:K49" si="20">IF($B$2="Plan",G61,G73)</f>
        <v>#REF!</v>
      </c>
      <c r="H49" s="11" t="e">
        <f t="shared" si="20"/>
        <v>#REF!</v>
      </c>
      <c r="I49" s="11" t="e">
        <f t="shared" si="20"/>
        <v>#REF!</v>
      </c>
      <c r="J49" s="11" t="e">
        <f t="shared" si="20"/>
        <v>#REF!</v>
      </c>
      <c r="K49" s="11" t="e">
        <f t="shared" si="20"/>
        <v>#REF!</v>
      </c>
    </row>
    <row r="50" spans="6:11" x14ac:dyDescent="0.2">
      <c r="F50" t="s">
        <v>11</v>
      </c>
      <c r="G50" s="11" t="e">
        <f t="shared" ref="G50:K50" si="21">IF($B$2="Plan",G62,G74)</f>
        <v>#REF!</v>
      </c>
      <c r="H50" s="11" t="e">
        <f t="shared" si="21"/>
        <v>#REF!</v>
      </c>
      <c r="I50" s="11" t="e">
        <f t="shared" si="21"/>
        <v>#REF!</v>
      </c>
      <c r="J50" s="11" t="e">
        <f t="shared" si="21"/>
        <v>#REF!</v>
      </c>
      <c r="K50" s="11" t="e">
        <f t="shared" si="21"/>
        <v>#REF!</v>
      </c>
    </row>
    <row r="51" spans="6:11" x14ac:dyDescent="0.2">
      <c r="F51" t="s">
        <v>29</v>
      </c>
      <c r="G51" s="11" t="e">
        <f t="shared" ref="G51:K51" si="22">IF($B$2="Plan",G63,G75)</f>
        <v>#REF!</v>
      </c>
      <c r="H51" s="11" t="e">
        <f t="shared" si="22"/>
        <v>#REF!</v>
      </c>
      <c r="I51" s="11" t="e">
        <f t="shared" si="22"/>
        <v>#REF!</v>
      </c>
      <c r="J51" s="11" t="e">
        <f t="shared" si="22"/>
        <v>#REF!</v>
      </c>
      <c r="K51" s="11" t="e">
        <f t="shared" si="22"/>
        <v>#REF!</v>
      </c>
    </row>
    <row r="54" spans="6:11" x14ac:dyDescent="0.2">
      <c r="G54" s="53">
        <f>Stammdaten!$E$9</f>
        <v>2019</v>
      </c>
      <c r="H54" s="53">
        <f>G54+1</f>
        <v>2020</v>
      </c>
      <c r="I54" s="53">
        <f t="shared" ref="I54" si="23">H54+1</f>
        <v>2021</v>
      </c>
      <c r="J54" s="53">
        <f t="shared" ref="J54" si="24">I54+1</f>
        <v>2022</v>
      </c>
      <c r="K54" s="53">
        <f t="shared" ref="K54" si="25">J54+1</f>
        <v>2023</v>
      </c>
    </row>
    <row r="55" spans="6:11" x14ac:dyDescent="0.2">
      <c r="F55" t="s">
        <v>25</v>
      </c>
      <c r="G55" s="11">
        <f>'GuV - Gesamtübersicht'!S10+'GuV - Gesamtübersicht'!S17+'GuV - Gesamtübersicht'!S21</f>
        <v>0</v>
      </c>
      <c r="H55" s="11">
        <f>'GuV - Gesamtübersicht'!AG10+'GuV - Gesamtübersicht'!AG17+'GuV - Gesamtübersicht'!AG21</f>
        <v>0</v>
      </c>
      <c r="I55" s="11" t="e">
        <f>'GuV - Gesamtübersicht'!#REF!+'GuV - Gesamtübersicht'!#REF!+'GuV - Gesamtübersicht'!#REF!</f>
        <v>#REF!</v>
      </c>
      <c r="J55" s="11" t="e">
        <f>'GuV - Gesamtübersicht'!#REF!+'GuV - Gesamtübersicht'!#REF!+'GuV - Gesamtübersicht'!#REF!</f>
        <v>#REF!</v>
      </c>
      <c r="K55" s="11" t="e">
        <f>'GuV - Gesamtübersicht'!#REF!+'GuV - Gesamtübersicht'!#REF!+'GuV - Gesamtübersicht'!#REF!</f>
        <v>#REF!</v>
      </c>
    </row>
    <row r="56" spans="6:11" x14ac:dyDescent="0.2">
      <c r="F56" t="s">
        <v>26</v>
      </c>
      <c r="G56" s="12">
        <f>'GuV - Gesamtübersicht'!S23</f>
        <v>0</v>
      </c>
      <c r="H56" s="12">
        <f>'GuV - Gesamtübersicht'!AG23</f>
        <v>0</v>
      </c>
      <c r="I56" s="12" t="e">
        <f>'GuV - Gesamtübersicht'!#REF!</f>
        <v>#REF!</v>
      </c>
      <c r="J56" s="12" t="e">
        <f>'GuV - Gesamtübersicht'!#REF!</f>
        <v>#REF!</v>
      </c>
      <c r="K56" s="12" t="e">
        <f>'GuV - Gesamtübersicht'!#REF!</f>
        <v>#REF!</v>
      </c>
    </row>
    <row r="57" spans="6:11" x14ac:dyDescent="0.2">
      <c r="F57" t="s">
        <v>15</v>
      </c>
      <c r="G57" s="11">
        <f>G55-G56</f>
        <v>0</v>
      </c>
      <c r="H57" s="11">
        <f t="shared" ref="H57:K57" si="26">H55-H56</f>
        <v>0</v>
      </c>
      <c r="I57" s="11" t="e">
        <f t="shared" si="26"/>
        <v>#REF!</v>
      </c>
      <c r="J57" s="11" t="e">
        <f t="shared" si="26"/>
        <v>#REF!</v>
      </c>
      <c r="K57" s="11" t="e">
        <f t="shared" si="26"/>
        <v>#REF!</v>
      </c>
    </row>
    <row r="58" spans="6:11" x14ac:dyDescent="0.2">
      <c r="F58" t="s">
        <v>27</v>
      </c>
      <c r="G58" s="12">
        <f>'GuV - Gesamtübersicht'!S29</f>
        <v>0</v>
      </c>
      <c r="H58" s="12">
        <f>'GuV - Gesamtübersicht'!AG29</f>
        <v>0</v>
      </c>
      <c r="I58" s="12" t="e">
        <f>'GuV - Gesamtübersicht'!#REF!</f>
        <v>#REF!</v>
      </c>
      <c r="J58" s="12" t="e">
        <f>'GuV - Gesamtübersicht'!#REF!</f>
        <v>#REF!</v>
      </c>
      <c r="K58" s="12" t="e">
        <f>'GuV - Gesamtübersicht'!#REF!</f>
        <v>#REF!</v>
      </c>
    </row>
    <row r="59" spans="6:11" x14ac:dyDescent="0.2">
      <c r="F59" t="s">
        <v>7</v>
      </c>
      <c r="G59" s="12">
        <f>'GuV - Gesamtübersicht'!S39</f>
        <v>0</v>
      </c>
      <c r="H59" s="12">
        <f>'GuV - Gesamtübersicht'!AG39</f>
        <v>0</v>
      </c>
      <c r="I59" s="12" t="e">
        <f>'GuV - Gesamtübersicht'!#REF!</f>
        <v>#REF!</v>
      </c>
      <c r="J59" s="12" t="e">
        <f>'GuV - Gesamtübersicht'!#REF!</f>
        <v>#REF!</v>
      </c>
      <c r="K59" s="12" t="e">
        <f>'GuV - Gesamtübersicht'!#REF!</f>
        <v>#REF!</v>
      </c>
    </row>
    <row r="60" spans="6:11" x14ac:dyDescent="0.2">
      <c r="F60" t="s">
        <v>6</v>
      </c>
      <c r="G60" s="12">
        <f>'GuV - Gesamtübersicht'!S54</f>
        <v>0</v>
      </c>
      <c r="H60" s="12">
        <f>'GuV - Gesamtübersicht'!AG54</f>
        <v>0</v>
      </c>
      <c r="I60" s="12" t="e">
        <f>'GuV - Gesamtübersicht'!#REF!</f>
        <v>#REF!</v>
      </c>
      <c r="J60" s="12" t="e">
        <f>'GuV - Gesamtübersicht'!#REF!</f>
        <v>#REF!</v>
      </c>
      <c r="K60" s="12" t="e">
        <f>'GuV - Gesamtübersicht'!#REF!</f>
        <v>#REF!</v>
      </c>
    </row>
    <row r="61" spans="6:11" x14ac:dyDescent="0.2">
      <c r="F61" t="s">
        <v>28</v>
      </c>
      <c r="G61" s="12" t="e">
        <f>'GuV - Gesamtübersicht'!S62-'GuV - Gesamtübersicht'!#REF!-'GuV - Gesamtübersicht'!#REF!-'GuV - Gesamtübersicht'!S81+'GuV - Gesamtübersicht'!#REF!+'GuV - Gesamtübersicht'!S86-'GuV - Gesamtübersicht'!#REF!</f>
        <v>#REF!</v>
      </c>
      <c r="H61" s="12" t="e">
        <f>'GuV - Gesamtübersicht'!AG62-'GuV - Gesamtübersicht'!#REF!-'GuV - Gesamtübersicht'!#REF!-'GuV - Gesamtübersicht'!AG81+'GuV - Gesamtübersicht'!#REF!+'GuV - Gesamtübersicht'!AG86-'GuV - Gesamtübersicht'!#REF!</f>
        <v>#REF!</v>
      </c>
      <c r="I61" s="12" t="e">
        <f>'GuV - Gesamtübersicht'!#REF!-'GuV - Gesamtübersicht'!#REF!-'GuV - Gesamtübersicht'!#REF!-'GuV - Gesamtübersicht'!#REF!+'GuV - Gesamtübersicht'!#REF!+'GuV - Gesamtübersicht'!#REF!-'GuV - Gesamtübersicht'!#REF!</f>
        <v>#REF!</v>
      </c>
      <c r="J61" s="12" t="e">
        <f>'GuV - Gesamtübersicht'!#REF!-'GuV - Gesamtübersicht'!#REF!-'GuV - Gesamtübersicht'!#REF!-'GuV - Gesamtübersicht'!#REF!+'GuV - Gesamtübersicht'!#REF!+'GuV - Gesamtübersicht'!#REF!-'GuV - Gesamtübersicht'!#REF!</f>
        <v>#REF!</v>
      </c>
      <c r="K61" s="12" t="e">
        <f>'GuV - Gesamtübersicht'!#REF!-'GuV - Gesamtübersicht'!#REF!-'GuV - Gesamtübersicht'!#REF!-'GuV - Gesamtübersicht'!#REF!+'GuV - Gesamtübersicht'!#REF!+'GuV - Gesamtübersicht'!#REF!-'GuV - Gesamtübersicht'!#REF!</f>
        <v>#REF!</v>
      </c>
    </row>
    <row r="62" spans="6:11" x14ac:dyDescent="0.2">
      <c r="F62" t="s">
        <v>11</v>
      </c>
      <c r="G62" s="12" t="e">
        <f>'GuV - Gesamtübersicht'!S94+'GuV - Gesamtübersicht'!#REF!</f>
        <v>#REF!</v>
      </c>
      <c r="H62" s="12" t="e">
        <f>'GuV - Gesamtübersicht'!AG94+'GuV - Gesamtübersicht'!#REF!</f>
        <v>#REF!</v>
      </c>
      <c r="I62" s="12" t="e">
        <f>'GuV - Gesamtübersicht'!#REF!+'GuV - Gesamtübersicht'!#REF!</f>
        <v>#REF!</v>
      </c>
      <c r="J62" s="12" t="e">
        <f>'GuV - Gesamtübersicht'!#REF!+'GuV - Gesamtübersicht'!#REF!</f>
        <v>#REF!</v>
      </c>
      <c r="K62" s="12" t="e">
        <f>'GuV - Gesamtübersicht'!#REF!+'GuV - Gesamtübersicht'!#REF!</f>
        <v>#REF!</v>
      </c>
    </row>
    <row r="63" spans="6:11" x14ac:dyDescent="0.2">
      <c r="F63" t="s">
        <v>29</v>
      </c>
      <c r="G63" s="11" t="e">
        <f>G57+G58-G59-G60-G61-G62</f>
        <v>#REF!</v>
      </c>
      <c r="H63" s="11" t="e">
        <f t="shared" ref="H63:K63" si="27">H57+H58-H59-H60-H61-H62</f>
        <v>#REF!</v>
      </c>
      <c r="I63" s="11" t="e">
        <f t="shared" si="27"/>
        <v>#REF!</v>
      </c>
      <c r="J63" s="11" t="e">
        <f t="shared" si="27"/>
        <v>#REF!</v>
      </c>
      <c r="K63" s="11" t="e">
        <f t="shared" si="27"/>
        <v>#REF!</v>
      </c>
    </row>
    <row r="66" spans="6:11" x14ac:dyDescent="0.2">
      <c r="G66" s="53">
        <f>Stammdaten!$E$9</f>
        <v>2019</v>
      </c>
      <c r="H66" s="53">
        <f>G66+1</f>
        <v>2020</v>
      </c>
      <c r="I66" s="53">
        <f t="shared" ref="I66" si="28">H66+1</f>
        <v>2021</v>
      </c>
      <c r="J66" s="53">
        <f t="shared" ref="J66" si="29">I66+1</f>
        <v>2022</v>
      </c>
      <c r="K66" s="53">
        <f t="shared" ref="K66" si="30">J66+1</f>
        <v>2023</v>
      </c>
    </row>
    <row r="67" spans="6:11" x14ac:dyDescent="0.2">
      <c r="F67" t="s">
        <v>25</v>
      </c>
      <c r="G67" s="11" t="e">
        <f>#REF!+#REF!+#REF!</f>
        <v>#REF!</v>
      </c>
      <c r="H67" s="11" t="e">
        <f>#REF!+#REF!+#REF!</f>
        <v>#REF!</v>
      </c>
      <c r="I67" s="11" t="e">
        <f>#REF!+#REF!+#REF!</f>
        <v>#REF!</v>
      </c>
      <c r="J67" s="11" t="e">
        <f>#REF!+#REF!+#REF!</f>
        <v>#REF!</v>
      </c>
      <c r="K67" s="11" t="e">
        <f>#REF!+#REF!+#REF!</f>
        <v>#REF!</v>
      </c>
    </row>
    <row r="68" spans="6:11" x14ac:dyDescent="0.2">
      <c r="F68" t="s">
        <v>26</v>
      </c>
      <c r="G68" s="12" t="e">
        <f>#REF!</f>
        <v>#REF!</v>
      </c>
      <c r="H68" s="12" t="e">
        <f>#REF!</f>
        <v>#REF!</v>
      </c>
      <c r="I68" s="12" t="e">
        <f>#REF!</f>
        <v>#REF!</v>
      </c>
      <c r="J68" s="12" t="e">
        <f>#REF!</f>
        <v>#REF!</v>
      </c>
      <c r="K68" s="12" t="e">
        <f>#REF!</f>
        <v>#REF!</v>
      </c>
    </row>
    <row r="69" spans="6:11" x14ac:dyDescent="0.2">
      <c r="F69" t="s">
        <v>15</v>
      </c>
      <c r="G69" s="11" t="e">
        <f>G67-G68</f>
        <v>#REF!</v>
      </c>
      <c r="H69" s="11" t="e">
        <f t="shared" ref="H69:K69" si="31">H67-H68</f>
        <v>#REF!</v>
      </c>
      <c r="I69" s="11" t="e">
        <f t="shared" si="31"/>
        <v>#REF!</v>
      </c>
      <c r="J69" s="11" t="e">
        <f t="shared" si="31"/>
        <v>#REF!</v>
      </c>
      <c r="K69" s="11" t="e">
        <f t="shared" si="31"/>
        <v>#REF!</v>
      </c>
    </row>
    <row r="70" spans="6:11" x14ac:dyDescent="0.2">
      <c r="F70" t="s">
        <v>27</v>
      </c>
      <c r="G70" s="12" t="e">
        <f>#REF!</f>
        <v>#REF!</v>
      </c>
      <c r="H70" s="12" t="e">
        <f>#REF!</f>
        <v>#REF!</v>
      </c>
      <c r="I70" s="12" t="e">
        <f>#REF!</f>
        <v>#REF!</v>
      </c>
      <c r="J70" s="12" t="e">
        <f>#REF!</f>
        <v>#REF!</v>
      </c>
      <c r="K70" s="12" t="e">
        <f>#REF!</f>
        <v>#REF!</v>
      </c>
    </row>
    <row r="71" spans="6:11" x14ac:dyDescent="0.2">
      <c r="F71" t="s">
        <v>7</v>
      </c>
      <c r="G71" s="12" t="e">
        <f>#REF!</f>
        <v>#REF!</v>
      </c>
      <c r="H71" s="12" t="e">
        <f>#REF!</f>
        <v>#REF!</v>
      </c>
      <c r="I71" s="12" t="e">
        <f>#REF!</f>
        <v>#REF!</v>
      </c>
      <c r="J71" s="12" t="e">
        <f>#REF!</f>
        <v>#REF!</v>
      </c>
      <c r="K71" s="12" t="e">
        <f>#REF!</f>
        <v>#REF!</v>
      </c>
    </row>
    <row r="72" spans="6:11" x14ac:dyDescent="0.2">
      <c r="F72" t="s">
        <v>6</v>
      </c>
      <c r="G72" s="12" t="e">
        <f>#REF!</f>
        <v>#REF!</v>
      </c>
      <c r="H72" s="12" t="e">
        <f>#REF!</f>
        <v>#REF!</v>
      </c>
      <c r="I72" s="12" t="e">
        <f>#REF!</f>
        <v>#REF!</v>
      </c>
      <c r="J72" s="12" t="e">
        <f>#REF!</f>
        <v>#REF!</v>
      </c>
      <c r="K72" s="12" t="e">
        <f>#REF!</f>
        <v>#REF!</v>
      </c>
    </row>
    <row r="73" spans="6:11" x14ac:dyDescent="0.2">
      <c r="F73" t="s">
        <v>28</v>
      </c>
      <c r="G73" s="12" t="e">
        <f>#REF!-#REF!-#REF!-#REF!+#REF!+#REF!-#REF!</f>
        <v>#REF!</v>
      </c>
      <c r="H73" s="12" t="e">
        <f>#REF!-#REF!-#REF!-#REF!+#REF!+#REF!-#REF!</f>
        <v>#REF!</v>
      </c>
      <c r="I73" s="12" t="e">
        <f>#REF!-#REF!-#REF!-#REF!+#REF!+#REF!-#REF!</f>
        <v>#REF!</v>
      </c>
      <c r="J73" s="12" t="e">
        <f>#REF!-#REF!-#REF!-#REF!+#REF!+#REF!-#REF!</f>
        <v>#REF!</v>
      </c>
      <c r="K73" s="12" t="e">
        <f>#REF!-#REF!-#REF!-#REF!+#REF!+#REF!-#REF!</f>
        <v>#REF!</v>
      </c>
    </row>
    <row r="74" spans="6:11" x14ac:dyDescent="0.2">
      <c r="F74" t="s">
        <v>11</v>
      </c>
      <c r="G74" s="12" t="e">
        <f>#REF!+#REF!</f>
        <v>#REF!</v>
      </c>
      <c r="H74" s="12" t="e">
        <f>#REF!+#REF!</f>
        <v>#REF!</v>
      </c>
      <c r="I74" s="12" t="e">
        <f>#REF!+#REF!</f>
        <v>#REF!</v>
      </c>
      <c r="J74" s="12" t="e">
        <f>#REF!+#REF!</f>
        <v>#REF!</v>
      </c>
      <c r="K74" s="12" t="e">
        <f>#REF!+#REF!</f>
        <v>#REF!</v>
      </c>
    </row>
    <row r="75" spans="6:11" x14ac:dyDescent="0.2">
      <c r="F75" t="s">
        <v>29</v>
      </c>
      <c r="G75" s="11" t="e">
        <f>G69+G70-G71-G72-G73-G74</f>
        <v>#REF!</v>
      </c>
      <c r="H75" s="11" t="e">
        <f t="shared" ref="H75:K75" si="32">H69+H70-H71-H72-H73-H74</f>
        <v>#REF!</v>
      </c>
      <c r="I75" s="11" t="e">
        <f t="shared" si="32"/>
        <v>#REF!</v>
      </c>
      <c r="J75" s="11" t="e">
        <f t="shared" si="32"/>
        <v>#REF!</v>
      </c>
      <c r="K75" s="11" t="e">
        <f t="shared" si="32"/>
        <v>#REF!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Q53"/>
  <sheetViews>
    <sheetView workbookViewId="0">
      <selection activeCell="E40" sqref="E40:I53"/>
    </sheetView>
  </sheetViews>
  <sheetFormatPr baseColWidth="10" defaultRowHeight="12.75" x14ac:dyDescent="0.2"/>
  <cols>
    <col min="1" max="1" width="19.85546875" customWidth="1"/>
    <col min="2" max="2" width="21" bestFit="1" customWidth="1"/>
    <col min="3" max="3" width="13.7109375" bestFit="1" customWidth="1"/>
    <col min="4" max="4" width="6.42578125" bestFit="1" customWidth="1"/>
    <col min="5" max="16" width="8.28515625" customWidth="1"/>
    <col min="17" max="17" width="18" bestFit="1" customWidth="1"/>
    <col min="18" max="18" width="8" bestFit="1" customWidth="1"/>
    <col min="19" max="19" width="8.140625" bestFit="1" customWidth="1"/>
    <col min="20" max="20" width="13.85546875" bestFit="1" customWidth="1"/>
    <col min="21" max="21" width="10.28515625" bestFit="1" customWidth="1"/>
    <col min="22" max="22" width="15.42578125" bestFit="1" customWidth="1"/>
    <col min="23" max="23" width="18.42578125" bestFit="1" customWidth="1"/>
    <col min="24" max="24" width="17.42578125" bestFit="1" customWidth="1"/>
    <col min="25" max="25" width="22.42578125" bestFit="1" customWidth="1"/>
    <col min="26" max="26" width="12.5703125" bestFit="1" customWidth="1"/>
    <col min="27" max="27" width="20.28515625" bestFit="1" customWidth="1"/>
    <col min="28" max="28" width="14.28515625" bestFit="1" customWidth="1"/>
    <col min="29" max="29" width="19.7109375" bestFit="1" customWidth="1"/>
    <col min="30" max="30" width="10.85546875" bestFit="1" customWidth="1"/>
    <col min="31" max="31" width="14.28515625" bestFit="1" customWidth="1"/>
    <col min="32" max="32" width="9.28515625" bestFit="1" customWidth="1"/>
    <col min="33" max="33" width="11.28515625" bestFit="1" customWidth="1"/>
    <col min="34" max="34" width="8.85546875" bestFit="1" customWidth="1"/>
    <col min="35" max="35" width="10.5703125" bestFit="1" customWidth="1"/>
    <col min="36" max="36" width="19.5703125" bestFit="1" customWidth="1"/>
    <col min="37" max="37" width="7.42578125" bestFit="1" customWidth="1"/>
    <col min="38" max="38" width="14.28515625" bestFit="1" customWidth="1"/>
    <col min="39" max="39" width="6.140625" bestFit="1" customWidth="1"/>
    <col min="40" max="40" width="12.7109375" bestFit="1" customWidth="1"/>
    <col min="41" max="41" width="6.42578125" bestFit="1" customWidth="1"/>
    <col min="42" max="42" width="13.42578125" bestFit="1" customWidth="1"/>
    <col min="43" max="43" width="17" bestFit="1" customWidth="1"/>
    <col min="44" max="44" width="17.28515625" bestFit="1" customWidth="1"/>
    <col min="45" max="45" width="8.5703125" bestFit="1" customWidth="1"/>
    <col min="46" max="46" width="12" bestFit="1" customWidth="1"/>
    <col min="47" max="47" width="20.140625" bestFit="1" customWidth="1"/>
    <col min="48" max="48" width="13" bestFit="1" customWidth="1"/>
    <col min="49" max="49" width="17.85546875" bestFit="1" customWidth="1"/>
    <col min="50" max="50" width="13.85546875" bestFit="1" customWidth="1"/>
    <col min="51" max="51" width="11.85546875" bestFit="1" customWidth="1"/>
    <col min="52" max="52" width="24.140625" bestFit="1" customWidth="1"/>
    <col min="53" max="53" width="18.140625" bestFit="1" customWidth="1"/>
    <col min="54" max="54" width="19.28515625" bestFit="1" customWidth="1"/>
    <col min="55" max="55" width="9" bestFit="1" customWidth="1"/>
    <col min="56" max="56" width="11.7109375" bestFit="1" customWidth="1"/>
    <col min="57" max="57" width="13.28515625" bestFit="1" customWidth="1"/>
    <col min="58" max="58" width="13.7109375" bestFit="1" customWidth="1"/>
  </cols>
  <sheetData>
    <row r="1" spans="1:17" x14ac:dyDescent="0.2">
      <c r="A1" s="15"/>
      <c r="B1" s="15"/>
      <c r="C1" s="50" t="str">
        <f>Stammdaten!E7</f>
        <v>Muster GmbH</v>
      </c>
      <c r="D1" s="15">
        <f>Hilfsblatt!B9</f>
        <v>2016</v>
      </c>
      <c r="E1" s="15" t="str">
        <f>Hilfsblatt!E9</f>
        <v>Plan</v>
      </c>
      <c r="F1" s="15" t="str">
        <f>IF(Hilfsblatt!$I$17="(alle)","Summe",Hilfsblatt!H20)</f>
        <v>Summe</v>
      </c>
      <c r="G1" s="15">
        <f>IF(Hilfsblatt!$I$17="(alle)",10001,Hilfsblatt!I20)</f>
        <v>10001</v>
      </c>
    </row>
    <row r="2" spans="1:17" x14ac:dyDescent="0.2">
      <c r="A2" t="s">
        <v>44</v>
      </c>
      <c r="B2" t="str">
        <f>Hilfsblatt!E9</f>
        <v>Plan</v>
      </c>
    </row>
    <row r="4" spans="1:17" x14ac:dyDescent="0.2">
      <c r="A4" s="8" t="s">
        <v>32</v>
      </c>
      <c r="B4" s="8" t="s">
        <v>43</v>
      </c>
    </row>
    <row r="5" spans="1:17" x14ac:dyDescent="0.2">
      <c r="A5" s="8" t="s">
        <v>30</v>
      </c>
      <c r="B5" t="s">
        <v>24</v>
      </c>
    </row>
    <row r="6" spans="1:17" x14ac:dyDescent="0.2">
      <c r="A6" s="9" t="s">
        <v>180</v>
      </c>
      <c r="B6" s="7" t="e">
        <f>E13</f>
        <v>#REF!</v>
      </c>
    </row>
    <row r="7" spans="1:17" x14ac:dyDescent="0.2">
      <c r="A7" s="9" t="s">
        <v>181</v>
      </c>
      <c r="B7" s="7" t="e">
        <f>+F13</f>
        <v>#REF!</v>
      </c>
      <c r="E7" s="7"/>
    </row>
    <row r="8" spans="1:17" x14ac:dyDescent="0.2">
      <c r="A8" s="9" t="s">
        <v>182</v>
      </c>
      <c r="B8" s="7" t="e">
        <f>+G13</f>
        <v>#REF!</v>
      </c>
      <c r="D8" t="s">
        <v>33</v>
      </c>
      <c r="E8" s="7" t="e">
        <f>IF($B$2="Plan",E16,E24)</f>
        <v>#REF!</v>
      </c>
      <c r="F8" s="7" t="e">
        <f t="shared" ref="F8:P8" si="0">IF($B$2="Plan",F16,F24)</f>
        <v>#REF!</v>
      </c>
      <c r="G8" s="7" t="e">
        <f t="shared" si="0"/>
        <v>#REF!</v>
      </c>
      <c r="H8" s="7" t="e">
        <f t="shared" si="0"/>
        <v>#REF!</v>
      </c>
      <c r="I8" s="7" t="e">
        <f t="shared" si="0"/>
        <v>#REF!</v>
      </c>
      <c r="J8" s="7" t="e">
        <f t="shared" si="0"/>
        <v>#REF!</v>
      </c>
      <c r="K8" s="7" t="e">
        <f t="shared" si="0"/>
        <v>#REF!</v>
      </c>
      <c r="L8" s="7" t="e">
        <f t="shared" si="0"/>
        <v>#REF!</v>
      </c>
      <c r="M8" s="7" t="e">
        <f t="shared" si="0"/>
        <v>#REF!</v>
      </c>
      <c r="N8" s="7" t="e">
        <f t="shared" si="0"/>
        <v>#REF!</v>
      </c>
      <c r="O8" s="7" t="e">
        <f t="shared" si="0"/>
        <v>#REF!</v>
      </c>
      <c r="P8" s="7" t="e">
        <f t="shared" si="0"/>
        <v>#REF!</v>
      </c>
      <c r="Q8" s="7" t="e">
        <f>IF($B$2="Plan",Q16,Q24)</f>
        <v>#REF!</v>
      </c>
    </row>
    <row r="9" spans="1:17" x14ac:dyDescent="0.2">
      <c r="A9" s="9" t="s">
        <v>183</v>
      </c>
      <c r="B9" s="7" t="e">
        <f>+H13</f>
        <v>#REF!</v>
      </c>
      <c r="D9" t="s">
        <v>34</v>
      </c>
      <c r="E9" s="7" t="e">
        <f t="shared" ref="E9:Q9" si="1">IF($B$2="Plan",E17,E25)</f>
        <v>#REF!</v>
      </c>
      <c r="F9" s="7" t="e">
        <f t="shared" si="1"/>
        <v>#REF!</v>
      </c>
      <c r="G9" s="7" t="e">
        <f t="shared" si="1"/>
        <v>#REF!</v>
      </c>
      <c r="H9" s="7" t="e">
        <f t="shared" si="1"/>
        <v>#REF!</v>
      </c>
      <c r="I9" s="7" t="e">
        <f t="shared" si="1"/>
        <v>#REF!</v>
      </c>
      <c r="J9" s="7" t="e">
        <f t="shared" si="1"/>
        <v>#REF!</v>
      </c>
      <c r="K9" s="7" t="e">
        <f t="shared" si="1"/>
        <v>#REF!</v>
      </c>
      <c r="L9" s="7" t="e">
        <f t="shared" si="1"/>
        <v>#REF!</v>
      </c>
      <c r="M9" s="7" t="e">
        <f t="shared" si="1"/>
        <v>#REF!</v>
      </c>
      <c r="N9" s="7" t="e">
        <f t="shared" si="1"/>
        <v>#REF!</v>
      </c>
      <c r="O9" s="7" t="e">
        <f t="shared" si="1"/>
        <v>#REF!</v>
      </c>
      <c r="P9" s="7" t="e">
        <f t="shared" si="1"/>
        <v>#REF!</v>
      </c>
      <c r="Q9" s="7" t="e">
        <f t="shared" si="1"/>
        <v>#REF!</v>
      </c>
    </row>
    <row r="10" spans="1:17" x14ac:dyDescent="0.2">
      <c r="A10" s="9" t="s">
        <v>68</v>
      </c>
      <c r="B10" s="7" t="e">
        <f>+I13</f>
        <v>#REF!</v>
      </c>
      <c r="D10" t="s">
        <v>35</v>
      </c>
      <c r="E10" s="7" t="e">
        <f t="shared" ref="E10:Q10" si="2">IF($B$2="Plan",E18,E26)</f>
        <v>#REF!</v>
      </c>
      <c r="F10" s="7" t="e">
        <f t="shared" si="2"/>
        <v>#REF!</v>
      </c>
      <c r="G10" s="7" t="e">
        <f t="shared" si="2"/>
        <v>#REF!</v>
      </c>
      <c r="H10" s="7" t="e">
        <f t="shared" si="2"/>
        <v>#REF!</v>
      </c>
      <c r="I10" s="7" t="e">
        <f t="shared" si="2"/>
        <v>#REF!</v>
      </c>
      <c r="J10" s="7" t="e">
        <f t="shared" si="2"/>
        <v>#REF!</v>
      </c>
      <c r="K10" s="7" t="e">
        <f t="shared" si="2"/>
        <v>#REF!</v>
      </c>
      <c r="L10" s="7" t="e">
        <f t="shared" si="2"/>
        <v>#REF!</v>
      </c>
      <c r="M10" s="7" t="e">
        <f t="shared" si="2"/>
        <v>#REF!</v>
      </c>
      <c r="N10" s="7" t="e">
        <f t="shared" si="2"/>
        <v>#REF!</v>
      </c>
      <c r="O10" s="7" t="e">
        <f t="shared" si="2"/>
        <v>#REF!</v>
      </c>
      <c r="P10" s="7" t="e">
        <f t="shared" si="2"/>
        <v>#REF!</v>
      </c>
      <c r="Q10" s="7" t="e">
        <f t="shared" si="2"/>
        <v>#REF!</v>
      </c>
    </row>
    <row r="11" spans="1:17" x14ac:dyDescent="0.2">
      <c r="A11" s="9" t="s">
        <v>184</v>
      </c>
      <c r="B11" s="7" t="e">
        <f>+J13</f>
        <v>#REF!</v>
      </c>
      <c r="D11" t="s">
        <v>36</v>
      </c>
      <c r="E11" s="7" t="e">
        <f t="shared" ref="E11:Q11" si="3">IF($B$2="Plan",E19,E27)</f>
        <v>#REF!</v>
      </c>
      <c r="F11" s="7" t="e">
        <f t="shared" si="3"/>
        <v>#REF!</v>
      </c>
      <c r="G11" s="7" t="e">
        <f t="shared" si="3"/>
        <v>#REF!</v>
      </c>
      <c r="H11" s="7" t="e">
        <f t="shared" si="3"/>
        <v>#REF!</v>
      </c>
      <c r="I11" s="7" t="e">
        <f t="shared" si="3"/>
        <v>#REF!</v>
      </c>
      <c r="J11" s="7" t="e">
        <f t="shared" si="3"/>
        <v>#REF!</v>
      </c>
      <c r="K11" s="7" t="e">
        <f t="shared" si="3"/>
        <v>#REF!</v>
      </c>
      <c r="L11" s="7" t="e">
        <f t="shared" si="3"/>
        <v>#REF!</v>
      </c>
      <c r="M11" s="7" t="e">
        <f t="shared" si="3"/>
        <v>#REF!</v>
      </c>
      <c r="N11" s="7" t="e">
        <f t="shared" si="3"/>
        <v>#REF!</v>
      </c>
      <c r="O11" s="7" t="e">
        <f t="shared" si="3"/>
        <v>#REF!</v>
      </c>
      <c r="P11" s="7" t="e">
        <f t="shared" si="3"/>
        <v>#REF!</v>
      </c>
      <c r="Q11" s="7" t="e">
        <f t="shared" si="3"/>
        <v>#REF!</v>
      </c>
    </row>
    <row r="12" spans="1:17" x14ac:dyDescent="0.2">
      <c r="A12" s="9" t="s">
        <v>185</v>
      </c>
      <c r="B12" s="7" t="e">
        <f>+K13</f>
        <v>#REF!</v>
      </c>
      <c r="D12" t="s">
        <v>37</v>
      </c>
      <c r="E12" s="7" t="e">
        <f t="shared" ref="E12:Q12" si="4">IF($B$2="Plan",E20,E28)</f>
        <v>#REF!</v>
      </c>
      <c r="F12" s="7" t="e">
        <f t="shared" si="4"/>
        <v>#REF!</v>
      </c>
      <c r="G12" s="7" t="e">
        <f t="shared" si="4"/>
        <v>#REF!</v>
      </c>
      <c r="H12" s="7" t="e">
        <f t="shared" si="4"/>
        <v>#REF!</v>
      </c>
      <c r="I12" s="7" t="e">
        <f t="shared" si="4"/>
        <v>#REF!</v>
      </c>
      <c r="J12" s="7" t="e">
        <f t="shared" si="4"/>
        <v>#REF!</v>
      </c>
      <c r="K12" s="7" t="e">
        <f t="shared" si="4"/>
        <v>#REF!</v>
      </c>
      <c r="L12" s="7" t="e">
        <f t="shared" si="4"/>
        <v>#REF!</v>
      </c>
      <c r="M12" s="7" t="e">
        <f t="shared" si="4"/>
        <v>#REF!</v>
      </c>
      <c r="N12" s="7" t="e">
        <f t="shared" si="4"/>
        <v>#REF!</v>
      </c>
      <c r="O12" s="7" t="e">
        <f t="shared" si="4"/>
        <v>#REF!</v>
      </c>
      <c r="P12" s="7" t="e">
        <f t="shared" si="4"/>
        <v>#REF!</v>
      </c>
      <c r="Q12" s="7" t="e">
        <f t="shared" si="4"/>
        <v>#REF!</v>
      </c>
    </row>
    <row r="13" spans="1:17" x14ac:dyDescent="0.2">
      <c r="A13" s="9" t="s">
        <v>186</v>
      </c>
      <c r="B13" s="7" t="e">
        <f>+L13</f>
        <v>#REF!</v>
      </c>
      <c r="D13" t="s">
        <v>24</v>
      </c>
      <c r="E13" s="7" t="e">
        <f t="shared" ref="E13:Q13" si="5">IF($B$2="Plan",E21,E29)</f>
        <v>#REF!</v>
      </c>
      <c r="F13" s="7" t="e">
        <f t="shared" si="5"/>
        <v>#REF!</v>
      </c>
      <c r="G13" s="7" t="e">
        <f t="shared" si="5"/>
        <v>#REF!</v>
      </c>
      <c r="H13" s="7" t="e">
        <f t="shared" si="5"/>
        <v>#REF!</v>
      </c>
      <c r="I13" s="7" t="e">
        <f t="shared" si="5"/>
        <v>#REF!</v>
      </c>
      <c r="J13" s="7" t="e">
        <f t="shared" si="5"/>
        <v>#REF!</v>
      </c>
      <c r="K13" s="7" t="e">
        <f t="shared" si="5"/>
        <v>#REF!</v>
      </c>
      <c r="L13" s="7" t="e">
        <f t="shared" si="5"/>
        <v>#REF!</v>
      </c>
      <c r="M13" s="7" t="e">
        <f t="shared" si="5"/>
        <v>#REF!</v>
      </c>
      <c r="N13" s="7" t="e">
        <f t="shared" si="5"/>
        <v>#REF!</v>
      </c>
      <c r="O13" s="7" t="e">
        <f t="shared" si="5"/>
        <v>#REF!</v>
      </c>
      <c r="P13" s="7" t="e">
        <f t="shared" si="5"/>
        <v>#REF!</v>
      </c>
      <c r="Q13" s="7" t="e">
        <f t="shared" si="5"/>
        <v>#REF!</v>
      </c>
    </row>
    <row r="14" spans="1:17" x14ac:dyDescent="0.2">
      <c r="A14" s="9" t="s">
        <v>187</v>
      </c>
      <c r="B14" s="7" t="e">
        <f>+M13</f>
        <v>#REF!</v>
      </c>
    </row>
    <row r="15" spans="1:17" x14ac:dyDescent="0.2">
      <c r="A15" s="9" t="s">
        <v>188</v>
      </c>
      <c r="B15" s="7" t="e">
        <f>+N13</f>
        <v>#REF!</v>
      </c>
      <c r="E15">
        <v>1</v>
      </c>
      <c r="F15">
        <v>2</v>
      </c>
      <c r="G15">
        <v>3</v>
      </c>
      <c r="H15">
        <v>4</v>
      </c>
      <c r="I15">
        <v>5</v>
      </c>
      <c r="J15">
        <v>6</v>
      </c>
      <c r="K15">
        <v>7</v>
      </c>
      <c r="L15">
        <v>8</v>
      </c>
      <c r="M15">
        <v>9</v>
      </c>
      <c r="N15">
        <v>10</v>
      </c>
      <c r="O15">
        <v>11</v>
      </c>
      <c r="P15">
        <v>12</v>
      </c>
      <c r="Q15">
        <v>10001</v>
      </c>
    </row>
    <row r="16" spans="1:17" x14ac:dyDescent="0.2">
      <c r="A16" s="9" t="s">
        <v>189</v>
      </c>
      <c r="B16" s="7" t="e">
        <f>+O13</f>
        <v>#REF!</v>
      </c>
      <c r="D16" t="s">
        <v>33</v>
      </c>
      <c r="E16" s="7" t="e">
        <f>IF($D$1=Hilfsblatt!$A$2,1,0)*(#REF!)+IF($D$1=Hilfsblatt!$A$3,1,0)*(#REF!)+IF($D$1=Hilfsblatt!$A$4,1,0)*(#REF!)/12+IF($D$1=Hilfsblatt!$A$5,1,0)*(#REF!)/12+IF($D$1=Hilfsblatt!$A$6,1,0)*(#REF!)/12</f>
        <v>#REF!</v>
      </c>
      <c r="F16" s="7" t="e">
        <f>IF($D$1=Hilfsblatt!$A$2,1,0)*(#REF!)+IF($D$1=Hilfsblatt!$A$3,1,0)*(#REF!)+IF($D$1=Hilfsblatt!$A$4,1,0)*(#REF!)/12+IF($D$1=Hilfsblatt!$A$5,1,0)*(#REF!)/12+IF($D$1=Hilfsblatt!$A$6,1,0)*(#REF!)/12</f>
        <v>#REF!</v>
      </c>
      <c r="G16" s="7" t="e">
        <f>IF($D$1=Hilfsblatt!$A$2,1,0)*(#REF!)+IF($D$1=Hilfsblatt!$A$3,1,0)*(#REF!)+IF($D$1=Hilfsblatt!$A$4,1,0)*(#REF!)/12+IF($D$1=Hilfsblatt!$A$5,1,0)*(#REF!)/12+IF($D$1=Hilfsblatt!$A$6,1,0)*(#REF!)/12</f>
        <v>#REF!</v>
      </c>
      <c r="H16" s="7" t="e">
        <f>IF($D$1=Hilfsblatt!$A$2,1,0)*(#REF!)+IF($D$1=Hilfsblatt!$A$3,1,0)*(#REF!)+IF($D$1=Hilfsblatt!$A$4,1,0)*(#REF!)/12+IF($D$1=Hilfsblatt!$A$5,1,0)*(#REF!)/12+IF($D$1=Hilfsblatt!$A$6,1,0)*(#REF!)/12</f>
        <v>#REF!</v>
      </c>
      <c r="I16" s="7" t="e">
        <f>IF($D$1=Hilfsblatt!$A$2,1,0)*(#REF!)+IF($D$1=Hilfsblatt!$A$3,1,0)*(#REF!)+IF($D$1=Hilfsblatt!$A$4,1,0)*(#REF!)/12+IF($D$1=Hilfsblatt!$A$5,1,0)*(#REF!)/12+IF($D$1=Hilfsblatt!$A$6,1,0)*(#REF!)/12</f>
        <v>#REF!</v>
      </c>
      <c r="J16" s="7" t="e">
        <f>IF($D$1=Hilfsblatt!$A$2,1,0)*(#REF!)+IF($D$1=Hilfsblatt!$A$3,1,0)*(#REF!)+IF($D$1=Hilfsblatt!$A$4,1,0)*(#REF!)/12+IF($D$1=Hilfsblatt!$A$5,1,0)*(#REF!)/12+IF($D$1=Hilfsblatt!$A$6,1,0)*(#REF!)/12</f>
        <v>#REF!</v>
      </c>
      <c r="K16" s="7" t="e">
        <f>IF($D$1=Hilfsblatt!$A$2,1,0)*(#REF!)+IF($D$1=Hilfsblatt!$A$3,1,0)*(#REF!)+IF($D$1=Hilfsblatt!$A$4,1,0)*(#REF!)/12+IF($D$1=Hilfsblatt!$A$5,1,0)*(#REF!)/12+IF($D$1=Hilfsblatt!$A$6,1,0)*(#REF!)/12</f>
        <v>#REF!</v>
      </c>
      <c r="L16" s="7" t="e">
        <f>IF($D$1=Hilfsblatt!$A$2,1,0)*(#REF!)+IF($D$1=Hilfsblatt!$A$3,1,0)*(#REF!)+IF($D$1=Hilfsblatt!$A$4,1,0)*(#REF!)/12+IF($D$1=Hilfsblatt!$A$5,1,0)*(#REF!)/12+IF($D$1=Hilfsblatt!$A$6,1,0)*(#REF!)/12</f>
        <v>#REF!</v>
      </c>
      <c r="M16" s="7" t="e">
        <f>IF($D$1=Hilfsblatt!$A$2,1,0)*(#REF!)+IF($D$1=Hilfsblatt!$A$3,1,0)*(#REF!)+IF($D$1=Hilfsblatt!$A$4,1,0)*(#REF!)/12+IF($D$1=Hilfsblatt!$A$5,1,0)*(#REF!)/12+IF($D$1=Hilfsblatt!$A$6,1,0)*(#REF!)/12</f>
        <v>#REF!</v>
      </c>
      <c r="N16" s="7" t="e">
        <f>IF($D$1=Hilfsblatt!$A$2,1,0)*(#REF!)+IF($D$1=Hilfsblatt!$A$3,1,0)*(#REF!)+IF($D$1=Hilfsblatt!$A$4,1,0)*(#REF!)/12+IF($D$1=Hilfsblatt!$A$5,1,0)*(#REF!)/12+IF($D$1=Hilfsblatt!$A$6,1,0)*(#REF!)/12</f>
        <v>#REF!</v>
      </c>
      <c r="O16" s="7" t="e">
        <f>IF($D$1=Hilfsblatt!$A$2,1,0)*(#REF!)+IF($D$1=Hilfsblatt!$A$3,1,0)*(#REF!)+IF($D$1=Hilfsblatt!$A$4,1,0)*(#REF!)/12+IF($D$1=Hilfsblatt!$A$5,1,0)*(#REF!)/12+IF($D$1=Hilfsblatt!$A$6,1,0)*(#REF!)/12</f>
        <v>#REF!</v>
      </c>
      <c r="P16" s="7" t="e">
        <f>IF($D$1=Hilfsblatt!$A$2,1,0)*(#REF!)+IF($D$1=Hilfsblatt!$A$3,1,0)*(#REF!)+IF($D$1=Hilfsblatt!$A$4,1,0)*(#REF!)/12+IF($D$1=Hilfsblatt!$A$5,1,0)*(#REF!)/12+IF($D$1=Hilfsblatt!$A$6,1,0)*(#REF!)/12</f>
        <v>#REF!</v>
      </c>
      <c r="Q16" s="7" t="e">
        <f>IF($D$1=Hilfsblatt!$A$2,1,0)*(#REF!)+IF($D$1=Hilfsblatt!$A$3,1,0)*(#REF!)+IF($D$1=Hilfsblatt!$A$4,1,0)*(#REF!)+IF($D$1=Hilfsblatt!$A$5,1,0)*(#REF!)+IF($D$1=Hilfsblatt!$A$6,1,0)*(#REF!)</f>
        <v>#REF!</v>
      </c>
    </row>
    <row r="17" spans="1:17" x14ac:dyDescent="0.2">
      <c r="A17" s="9" t="s">
        <v>190</v>
      </c>
      <c r="B17" s="7" t="e">
        <f>+P13</f>
        <v>#REF!</v>
      </c>
      <c r="D17" t="s">
        <v>34</v>
      </c>
      <c r="E17" s="7" t="e">
        <f>IF($D$1=Hilfsblatt!$A$2,1,0)*(#REF!+#REF!)+IF($D$1=Hilfsblatt!$A$3,1,0)*(#REF!+#REF!)+IF($D$1=Hilfsblatt!$A$4,1,0)*(#REF!+#REF!)/12+IF($D$1=Hilfsblatt!$A$5,1,0)*(#REF!+#REF!)/12+IF($D$1=Hilfsblatt!$A$6,1,0)*(#REF!+#REF!)/12</f>
        <v>#REF!</v>
      </c>
      <c r="F17" s="7" t="e">
        <f>IF($D$1=Hilfsblatt!$A$2,1,0)*(#REF!+#REF!)+IF($D$1=Hilfsblatt!$A$3,1,0)*(#REF!+#REF!)+IF($D$1=Hilfsblatt!$A$4,1,0)*(#REF!+#REF!)/12+IF($D$1=Hilfsblatt!$A$5,1,0)*(#REF!+#REF!)/12+IF($D$1=Hilfsblatt!$A$6,1,0)*(#REF!+#REF!)/12</f>
        <v>#REF!</v>
      </c>
      <c r="G17" s="7" t="e">
        <f>IF($D$1=Hilfsblatt!$A$2,1,0)*(#REF!+#REF!)+IF($D$1=Hilfsblatt!$A$3,1,0)*(#REF!+#REF!)+IF($D$1=Hilfsblatt!$A$4,1,0)*(#REF!+#REF!)/12+IF($D$1=Hilfsblatt!$A$5,1,0)*(#REF!+#REF!)/12+IF($D$1=Hilfsblatt!$A$6,1,0)*(#REF!+#REF!)/12</f>
        <v>#REF!</v>
      </c>
      <c r="H17" s="7" t="e">
        <f>IF($D$1=Hilfsblatt!$A$2,1,0)*(#REF!+#REF!)+IF($D$1=Hilfsblatt!$A$3,1,0)*(#REF!+#REF!)+IF($D$1=Hilfsblatt!$A$4,1,0)*(#REF!+#REF!)/12+IF($D$1=Hilfsblatt!$A$5,1,0)*(#REF!+#REF!)/12+IF($D$1=Hilfsblatt!$A$6,1,0)*(#REF!+#REF!)/12</f>
        <v>#REF!</v>
      </c>
      <c r="I17" s="7" t="e">
        <f>IF($D$1=Hilfsblatt!$A$2,1,0)*(#REF!+#REF!)+IF($D$1=Hilfsblatt!$A$3,1,0)*(#REF!+#REF!)+IF($D$1=Hilfsblatt!$A$4,1,0)*(#REF!+#REF!)/12+IF($D$1=Hilfsblatt!$A$5,1,0)*(#REF!+#REF!)/12+IF($D$1=Hilfsblatt!$A$6,1,0)*(#REF!+#REF!)/12</f>
        <v>#REF!</v>
      </c>
      <c r="J17" s="7" t="e">
        <f>IF($D$1=Hilfsblatt!$A$2,1,0)*(#REF!+#REF!)+IF($D$1=Hilfsblatt!$A$3,1,0)*(#REF!+#REF!)+IF($D$1=Hilfsblatt!$A$4,1,0)*(#REF!+#REF!)/12+IF($D$1=Hilfsblatt!$A$5,1,0)*(#REF!+#REF!)/12+IF($D$1=Hilfsblatt!$A$6,1,0)*(#REF!+#REF!)/12</f>
        <v>#REF!</v>
      </c>
      <c r="K17" s="7" t="e">
        <f>IF($D$1=Hilfsblatt!$A$2,1,0)*(#REF!+#REF!)+IF($D$1=Hilfsblatt!$A$3,1,0)*(#REF!+#REF!)+IF($D$1=Hilfsblatt!$A$4,1,0)*(#REF!+#REF!)/12+IF($D$1=Hilfsblatt!$A$5,1,0)*(#REF!+#REF!)/12+IF($D$1=Hilfsblatt!$A$6,1,0)*(#REF!+#REF!)/12</f>
        <v>#REF!</v>
      </c>
      <c r="L17" s="7" t="e">
        <f>IF($D$1=Hilfsblatt!$A$2,1,0)*(#REF!+#REF!)+IF($D$1=Hilfsblatt!$A$3,1,0)*(#REF!+#REF!)+IF($D$1=Hilfsblatt!$A$4,1,0)*(#REF!+#REF!)/12+IF($D$1=Hilfsblatt!$A$5,1,0)*(#REF!+#REF!)/12+IF($D$1=Hilfsblatt!$A$6,1,0)*(#REF!+#REF!)/12</f>
        <v>#REF!</v>
      </c>
      <c r="M17" s="7" t="e">
        <f>IF($D$1=Hilfsblatt!$A$2,1,0)*(#REF!+#REF!)+IF($D$1=Hilfsblatt!$A$3,1,0)*(#REF!+#REF!)+IF($D$1=Hilfsblatt!$A$4,1,0)*(#REF!+#REF!)/12+IF($D$1=Hilfsblatt!$A$5,1,0)*(#REF!+#REF!)/12+IF($D$1=Hilfsblatt!$A$6,1,0)*(#REF!+#REF!)/12</f>
        <v>#REF!</v>
      </c>
      <c r="N17" s="7" t="e">
        <f>IF($D$1=Hilfsblatt!$A$2,1,0)*(#REF!+#REF!)+IF($D$1=Hilfsblatt!$A$3,1,0)*(#REF!+#REF!)+IF($D$1=Hilfsblatt!$A$4,1,0)*(#REF!+#REF!)/12+IF($D$1=Hilfsblatt!$A$5,1,0)*(#REF!+#REF!)/12+IF($D$1=Hilfsblatt!$A$6,1,0)*(#REF!+#REF!)/12</f>
        <v>#REF!</v>
      </c>
      <c r="O17" s="7" t="e">
        <f>IF($D$1=Hilfsblatt!$A$2,1,0)*(#REF!+#REF!)+IF($D$1=Hilfsblatt!$A$3,1,0)*(#REF!+#REF!)+IF($D$1=Hilfsblatt!$A$4,1,0)*(#REF!+#REF!)/12+IF($D$1=Hilfsblatt!$A$5,1,0)*(#REF!+#REF!)/12+IF($D$1=Hilfsblatt!$A$6,1,0)*(#REF!+#REF!)/12</f>
        <v>#REF!</v>
      </c>
      <c r="P17" s="7" t="e">
        <f>IF($D$1=Hilfsblatt!$A$2,1,0)*(#REF!+#REF!)+IF($D$1=Hilfsblatt!$A$3,1,0)*(#REF!+#REF!)+IF($D$1=Hilfsblatt!$A$4,1,0)*(#REF!+#REF!)/12+IF($D$1=Hilfsblatt!$A$5,1,0)*(#REF!+#REF!)/12+IF($D$1=Hilfsblatt!$A$6,1,0)*(#REF!+#REF!)/12</f>
        <v>#REF!</v>
      </c>
      <c r="Q17" s="7" t="e">
        <f>IF($D$1=Hilfsblatt!$A$2,1,0)*(#REF!+#REF!)+IF($D$1=Hilfsblatt!$A$3,1,0)*(#REF!+#REF!)+IF($D$1=Hilfsblatt!$A$4,1,0)*(#REF!+#REF!)+IF($D$1=Hilfsblatt!$A$5,1,0)*(#REF!+#REF!)+IF($D$1=Hilfsblatt!$A$6,1,0)*(#REF!+#REF!)</f>
        <v>#REF!</v>
      </c>
    </row>
    <row r="18" spans="1:17" x14ac:dyDescent="0.2">
      <c r="D18" t="s">
        <v>35</v>
      </c>
      <c r="E18" s="7" t="e">
        <f>IF($D$1=Hilfsblatt!$A$2,1,0)*(#REF!)+IF($D$1=Hilfsblatt!$A$3,1,0)*(#REF!)+IF($D$1=Hilfsblatt!$A$4,1,0)*(#REF!)/12+IF($D$1=Hilfsblatt!$A$5,1,0)*(#REF!)/12+IF($D$1=Hilfsblatt!$A$6,1,0)*(#REF!)/12</f>
        <v>#REF!</v>
      </c>
      <c r="F18" s="7" t="e">
        <f>IF($D$1=Hilfsblatt!$A$2,1,0)*(#REF!)+IF($D$1=Hilfsblatt!$A$3,1,0)*(#REF!)+IF($D$1=Hilfsblatt!$A$4,1,0)*(#REF!)/12+IF($D$1=Hilfsblatt!$A$5,1,0)*(#REF!)/12+IF($D$1=Hilfsblatt!$A$6,1,0)*(#REF!)/12</f>
        <v>#REF!</v>
      </c>
      <c r="G18" s="7" t="e">
        <f>IF($D$1=Hilfsblatt!$A$2,1,0)*(#REF!)+IF($D$1=Hilfsblatt!$A$3,1,0)*(#REF!)+IF($D$1=Hilfsblatt!$A$4,1,0)*(#REF!)/12+IF($D$1=Hilfsblatt!$A$5,1,0)*(#REF!)/12+IF($D$1=Hilfsblatt!$A$6,1,0)*(#REF!)/12</f>
        <v>#REF!</v>
      </c>
      <c r="H18" s="7" t="e">
        <f>IF($D$1=Hilfsblatt!$A$2,1,0)*(#REF!)+IF($D$1=Hilfsblatt!$A$3,1,0)*(#REF!)+IF($D$1=Hilfsblatt!$A$4,1,0)*(#REF!)/12+IF($D$1=Hilfsblatt!$A$5,1,0)*(#REF!)/12+IF($D$1=Hilfsblatt!$A$6,1,0)*(#REF!)/12</f>
        <v>#REF!</v>
      </c>
      <c r="I18" s="7" t="e">
        <f>IF($D$1=Hilfsblatt!$A$2,1,0)*(#REF!)+IF($D$1=Hilfsblatt!$A$3,1,0)*(#REF!)+IF($D$1=Hilfsblatt!$A$4,1,0)*(#REF!)/12+IF($D$1=Hilfsblatt!$A$5,1,0)*(#REF!)/12+IF($D$1=Hilfsblatt!$A$6,1,0)*(#REF!)/12</f>
        <v>#REF!</v>
      </c>
      <c r="J18" s="7" t="e">
        <f>IF($D$1=Hilfsblatt!$A$2,1,0)*(#REF!)+IF($D$1=Hilfsblatt!$A$3,1,0)*(#REF!)+IF($D$1=Hilfsblatt!$A$4,1,0)*(#REF!)/12+IF($D$1=Hilfsblatt!$A$5,1,0)*(#REF!)/12+IF($D$1=Hilfsblatt!$A$6,1,0)*(#REF!)/12</f>
        <v>#REF!</v>
      </c>
      <c r="K18" s="7" t="e">
        <f>IF($D$1=Hilfsblatt!$A$2,1,0)*(#REF!)+IF($D$1=Hilfsblatt!$A$3,1,0)*(#REF!)+IF($D$1=Hilfsblatt!$A$4,1,0)*(#REF!)/12+IF($D$1=Hilfsblatt!$A$5,1,0)*(#REF!)/12+IF($D$1=Hilfsblatt!$A$6,1,0)*(#REF!)/12</f>
        <v>#REF!</v>
      </c>
      <c r="L18" s="7" t="e">
        <f>IF($D$1=Hilfsblatt!$A$2,1,0)*(#REF!)+IF($D$1=Hilfsblatt!$A$3,1,0)*(#REF!)+IF($D$1=Hilfsblatt!$A$4,1,0)*(#REF!)/12+IF($D$1=Hilfsblatt!$A$5,1,0)*(#REF!)/12+IF($D$1=Hilfsblatt!$A$6,1,0)*(#REF!)/12</f>
        <v>#REF!</v>
      </c>
      <c r="M18" s="7" t="e">
        <f>IF($D$1=Hilfsblatt!$A$2,1,0)*(#REF!)+IF($D$1=Hilfsblatt!$A$3,1,0)*(#REF!)+IF($D$1=Hilfsblatt!$A$4,1,0)*(#REF!)/12+IF($D$1=Hilfsblatt!$A$5,1,0)*(#REF!)/12+IF($D$1=Hilfsblatt!$A$6,1,0)*(#REF!)/12</f>
        <v>#REF!</v>
      </c>
      <c r="N18" s="7" t="e">
        <f>IF($D$1=Hilfsblatt!$A$2,1,0)*(#REF!)+IF($D$1=Hilfsblatt!$A$3,1,0)*(#REF!)+IF($D$1=Hilfsblatt!$A$4,1,0)*(#REF!)/12+IF($D$1=Hilfsblatt!$A$5,1,0)*(#REF!)/12+IF($D$1=Hilfsblatt!$A$6,1,0)*(#REF!)/12</f>
        <v>#REF!</v>
      </c>
      <c r="O18" s="7" t="e">
        <f>IF($D$1=Hilfsblatt!$A$2,1,0)*(#REF!)+IF($D$1=Hilfsblatt!$A$3,1,0)*(#REF!)+IF($D$1=Hilfsblatt!$A$4,1,0)*(#REF!)/12+IF($D$1=Hilfsblatt!$A$5,1,0)*(#REF!)/12+IF($D$1=Hilfsblatt!$A$6,1,0)*(#REF!)/12</f>
        <v>#REF!</v>
      </c>
      <c r="P18" s="7" t="e">
        <f>IF($D$1=Hilfsblatt!$A$2,1,0)*(#REF!)+IF($D$1=Hilfsblatt!$A$3,1,0)*(#REF!)+IF($D$1=Hilfsblatt!$A$4,1,0)*(#REF!)/12+IF($D$1=Hilfsblatt!$A$5,1,0)*(#REF!)/12+IF($D$1=Hilfsblatt!$A$6,1,0)*(#REF!)/12</f>
        <v>#REF!</v>
      </c>
      <c r="Q18" s="7" t="e">
        <f>IF($D$1=Hilfsblatt!$A$2,1,0)*(#REF!)+IF($D$1=Hilfsblatt!$A$3,1,0)*(#REF!)+IF($D$1=Hilfsblatt!$A$4,1,0)*(#REF!)+IF($D$1=Hilfsblatt!$A$5,1,0)*(#REF!)+IF($D$1=Hilfsblatt!$A$6,1,0)*(#REF!)</f>
        <v>#REF!</v>
      </c>
    </row>
    <row r="19" spans="1:17" x14ac:dyDescent="0.2">
      <c r="D19" t="s">
        <v>36</v>
      </c>
      <c r="E19" s="7" t="e">
        <f>IF($D$1=Hilfsblatt!$A$2,1,0)*(#REF!+#REF!)+IF($D$1=Hilfsblatt!$A$3,1,0)*(#REF!+#REF!)+IF($D$1=Hilfsblatt!$A$4,1,0)*(#REF!+#REF!)/12+IF($D$1=Hilfsblatt!$A$5,1,0)*(#REF!+#REF!)/12+IF($D$1=Hilfsblatt!$A$6,1,0)*(#REF!+#REF!)/12</f>
        <v>#REF!</v>
      </c>
      <c r="F19" s="7" t="e">
        <f>IF($D$1=Hilfsblatt!$A$2,1,0)*(#REF!+#REF!)+IF($D$1=Hilfsblatt!$A$3,1,0)*(#REF!+#REF!)+IF($D$1=Hilfsblatt!$A$4,1,0)*(#REF!+#REF!)/12+IF($D$1=Hilfsblatt!$A$5,1,0)*(#REF!+#REF!)/12+IF($D$1=Hilfsblatt!$A$6,1,0)*(#REF!+#REF!)/12</f>
        <v>#REF!</v>
      </c>
      <c r="G19" s="7" t="e">
        <f>IF($D$1=Hilfsblatt!$A$2,1,0)*(#REF!+#REF!)+IF($D$1=Hilfsblatt!$A$3,1,0)*(#REF!+#REF!)+IF($D$1=Hilfsblatt!$A$4,1,0)*(#REF!+#REF!)/12+IF($D$1=Hilfsblatt!$A$5,1,0)*(#REF!+#REF!)/12+IF($D$1=Hilfsblatt!$A$6,1,0)*(#REF!+#REF!)/12</f>
        <v>#REF!</v>
      </c>
      <c r="H19" s="7" t="e">
        <f>IF($D$1=Hilfsblatt!$A$2,1,0)*(#REF!+#REF!)+IF($D$1=Hilfsblatt!$A$3,1,0)*(#REF!+#REF!)+IF($D$1=Hilfsblatt!$A$4,1,0)*(#REF!+#REF!)/12+IF($D$1=Hilfsblatt!$A$5,1,0)*(#REF!+#REF!)/12+IF($D$1=Hilfsblatt!$A$6,1,0)*(#REF!+#REF!)/12</f>
        <v>#REF!</v>
      </c>
      <c r="I19" s="7" t="e">
        <f>IF($D$1=Hilfsblatt!$A$2,1,0)*(#REF!+#REF!)+IF($D$1=Hilfsblatt!$A$3,1,0)*(#REF!+#REF!)+IF($D$1=Hilfsblatt!$A$4,1,0)*(#REF!+#REF!)/12+IF($D$1=Hilfsblatt!$A$5,1,0)*(#REF!+#REF!)/12+IF($D$1=Hilfsblatt!$A$6,1,0)*(#REF!+#REF!)/12</f>
        <v>#REF!</v>
      </c>
      <c r="J19" s="7" t="e">
        <f>IF($D$1=Hilfsblatt!$A$2,1,0)*(#REF!+#REF!)+IF($D$1=Hilfsblatt!$A$3,1,0)*(#REF!+#REF!)+IF($D$1=Hilfsblatt!$A$4,1,0)*(#REF!+#REF!)/12+IF($D$1=Hilfsblatt!$A$5,1,0)*(#REF!+#REF!)/12+IF($D$1=Hilfsblatt!$A$6,1,0)*(#REF!+#REF!)/12</f>
        <v>#REF!</v>
      </c>
      <c r="K19" s="7" t="e">
        <f>IF($D$1=Hilfsblatt!$A$2,1,0)*(#REF!+#REF!)+IF($D$1=Hilfsblatt!$A$3,1,0)*(#REF!+#REF!)+IF($D$1=Hilfsblatt!$A$4,1,0)*(#REF!+#REF!)/12+IF($D$1=Hilfsblatt!$A$5,1,0)*(#REF!+#REF!)/12+IF($D$1=Hilfsblatt!$A$6,1,0)*(#REF!+#REF!)/12</f>
        <v>#REF!</v>
      </c>
      <c r="L19" s="7" t="e">
        <f>IF($D$1=Hilfsblatt!$A$2,1,0)*(#REF!+#REF!)+IF($D$1=Hilfsblatt!$A$3,1,0)*(#REF!+#REF!)+IF($D$1=Hilfsblatt!$A$4,1,0)*(#REF!+#REF!)/12+IF($D$1=Hilfsblatt!$A$5,1,0)*(#REF!+#REF!)/12+IF($D$1=Hilfsblatt!$A$6,1,0)*(#REF!+#REF!)/12</f>
        <v>#REF!</v>
      </c>
      <c r="M19" s="7" t="e">
        <f>IF($D$1=Hilfsblatt!$A$2,1,0)*(#REF!+#REF!)+IF($D$1=Hilfsblatt!$A$3,1,0)*(#REF!+#REF!)+IF($D$1=Hilfsblatt!$A$4,1,0)*(#REF!+#REF!)/12+IF($D$1=Hilfsblatt!$A$5,1,0)*(#REF!+#REF!)/12+IF($D$1=Hilfsblatt!$A$6,1,0)*(#REF!+#REF!)/12</f>
        <v>#REF!</v>
      </c>
      <c r="N19" s="7" t="e">
        <f>IF($D$1=Hilfsblatt!$A$2,1,0)*(#REF!+#REF!)+IF($D$1=Hilfsblatt!$A$3,1,0)*(#REF!+#REF!)+IF($D$1=Hilfsblatt!$A$4,1,0)*(#REF!+#REF!)/12+IF($D$1=Hilfsblatt!$A$5,1,0)*(#REF!+#REF!)/12+IF($D$1=Hilfsblatt!$A$6,1,0)*(#REF!+#REF!)/12</f>
        <v>#REF!</v>
      </c>
      <c r="O19" s="7" t="e">
        <f>IF($D$1=Hilfsblatt!$A$2,1,0)*(#REF!+#REF!)+IF($D$1=Hilfsblatt!$A$3,1,0)*(#REF!+#REF!)+IF($D$1=Hilfsblatt!$A$4,1,0)*(#REF!+#REF!)/12+IF($D$1=Hilfsblatt!$A$5,1,0)*(#REF!+#REF!)/12+IF($D$1=Hilfsblatt!$A$6,1,0)*(#REF!+#REF!)/12</f>
        <v>#REF!</v>
      </c>
      <c r="P19" s="7" t="e">
        <f>IF($D$1=Hilfsblatt!$A$2,1,0)*(#REF!+#REF!)+IF($D$1=Hilfsblatt!$A$3,1,0)*(#REF!+#REF!)+IF($D$1=Hilfsblatt!$A$4,1,0)*(#REF!+#REF!)/12+IF($D$1=Hilfsblatt!$A$5,1,0)*(#REF!+#REF!)/12+IF($D$1=Hilfsblatt!$A$6,1,0)*(#REF!+#REF!)/12</f>
        <v>#REF!</v>
      </c>
      <c r="Q19" s="7" t="e">
        <f>IF($D$1=Hilfsblatt!$A$2,1,0)*(#REF!+#REF!)+IF($D$1=Hilfsblatt!$A$3,1,0)*(#REF!+#REF!)+IF($D$1=Hilfsblatt!$A$4,1,0)*(#REF!+#REF!)/12+IF($D$1=Hilfsblatt!$A$5,1,0)*(#REF!+#REF!)/12+IF($D$1=Hilfsblatt!$A$6,1,0)*(#REF!+#REF!)/12</f>
        <v>#REF!</v>
      </c>
    </row>
    <row r="20" spans="1:17" x14ac:dyDescent="0.2">
      <c r="D20" t="s">
        <v>37</v>
      </c>
      <c r="E20" s="7" t="e">
        <f>IF($D$1=Hilfsblatt!$A$2,1,0)*(#REF!)+IF($D$1=Hilfsblatt!$A$3,1,0)*(#REF!)+IF($D$1=Hilfsblatt!$A$4,1,0)*(#REF!)/12+IF($D$1=Hilfsblatt!$A$5,1,0)*(#REF!)/12+IF($D$1=Hilfsblatt!$A$6,1,0)*(#REF!)/12</f>
        <v>#REF!</v>
      </c>
      <c r="F20" s="7" t="e">
        <f>IF($D$1=Hilfsblatt!$A$2,1,0)*(#REF!)+IF($D$1=Hilfsblatt!$A$3,1,0)*(#REF!)+IF($D$1=Hilfsblatt!$A$4,1,0)*(#REF!)/12+IF($D$1=Hilfsblatt!$A$5,1,0)*(#REF!)/12+IF($D$1=Hilfsblatt!$A$6,1,0)*(#REF!)/12</f>
        <v>#REF!</v>
      </c>
      <c r="G20" s="7" t="e">
        <f>IF($D$1=Hilfsblatt!$A$2,1,0)*(#REF!)+IF($D$1=Hilfsblatt!$A$3,1,0)*(#REF!)+IF($D$1=Hilfsblatt!$A$4,1,0)*(#REF!)/12+IF($D$1=Hilfsblatt!$A$5,1,0)*(#REF!)/12+IF($D$1=Hilfsblatt!$A$6,1,0)*(#REF!)/12</f>
        <v>#REF!</v>
      </c>
      <c r="H20" s="7" t="e">
        <f>IF($D$1=Hilfsblatt!$A$2,1,0)*(#REF!)+IF($D$1=Hilfsblatt!$A$3,1,0)*(#REF!)+IF($D$1=Hilfsblatt!$A$4,1,0)*(#REF!)/12+IF($D$1=Hilfsblatt!$A$5,1,0)*(#REF!)/12+IF($D$1=Hilfsblatt!$A$6,1,0)*(#REF!)/12</f>
        <v>#REF!</v>
      </c>
      <c r="I20" s="7" t="e">
        <f>IF($D$1=Hilfsblatt!$A$2,1,0)*(#REF!)+IF($D$1=Hilfsblatt!$A$3,1,0)*(#REF!)+IF($D$1=Hilfsblatt!$A$4,1,0)*(#REF!)/12+IF($D$1=Hilfsblatt!$A$5,1,0)*(#REF!)/12+IF($D$1=Hilfsblatt!$A$6,1,0)*(#REF!)/12</f>
        <v>#REF!</v>
      </c>
      <c r="J20" s="7" t="e">
        <f>IF($D$1=Hilfsblatt!$A$2,1,0)*(#REF!)+IF($D$1=Hilfsblatt!$A$3,1,0)*(#REF!)+IF($D$1=Hilfsblatt!$A$4,1,0)*(#REF!)/12+IF($D$1=Hilfsblatt!$A$5,1,0)*(#REF!)/12+IF($D$1=Hilfsblatt!$A$6,1,0)*(#REF!)/12</f>
        <v>#REF!</v>
      </c>
      <c r="K20" s="7" t="e">
        <f>IF($D$1=Hilfsblatt!$A$2,1,0)*(#REF!)+IF($D$1=Hilfsblatt!$A$3,1,0)*(#REF!)+IF($D$1=Hilfsblatt!$A$4,1,0)*(#REF!)/12+IF($D$1=Hilfsblatt!$A$5,1,0)*(#REF!)/12+IF($D$1=Hilfsblatt!$A$6,1,0)*(#REF!)/12</f>
        <v>#REF!</v>
      </c>
      <c r="L20" s="7" t="e">
        <f>IF($D$1=Hilfsblatt!$A$2,1,0)*(#REF!)+IF($D$1=Hilfsblatt!$A$3,1,0)*(#REF!)+IF($D$1=Hilfsblatt!$A$4,1,0)*(#REF!)/12+IF($D$1=Hilfsblatt!$A$5,1,0)*(#REF!)/12+IF($D$1=Hilfsblatt!$A$6,1,0)*(#REF!)/12</f>
        <v>#REF!</v>
      </c>
      <c r="M20" s="7" t="e">
        <f>IF($D$1=Hilfsblatt!$A$2,1,0)*(#REF!)+IF($D$1=Hilfsblatt!$A$3,1,0)*(#REF!)+IF($D$1=Hilfsblatt!$A$4,1,0)*(#REF!)/12+IF($D$1=Hilfsblatt!$A$5,1,0)*(#REF!)/12+IF($D$1=Hilfsblatt!$A$6,1,0)*(#REF!)/12</f>
        <v>#REF!</v>
      </c>
      <c r="N20" s="7" t="e">
        <f>IF($D$1=Hilfsblatt!$A$2,1,0)*(#REF!)+IF($D$1=Hilfsblatt!$A$3,1,0)*(#REF!)+IF($D$1=Hilfsblatt!$A$4,1,0)*(#REF!)/12+IF($D$1=Hilfsblatt!$A$5,1,0)*(#REF!)/12+IF($D$1=Hilfsblatt!$A$6,1,0)*(#REF!)/12</f>
        <v>#REF!</v>
      </c>
      <c r="O20" s="7" t="e">
        <f>IF($D$1=Hilfsblatt!$A$2,1,0)*(#REF!)+IF($D$1=Hilfsblatt!$A$3,1,0)*(#REF!)+IF($D$1=Hilfsblatt!$A$4,1,0)*(#REF!)/12+IF($D$1=Hilfsblatt!$A$5,1,0)*(#REF!)/12+IF($D$1=Hilfsblatt!$A$6,1,0)*(#REF!)/12</f>
        <v>#REF!</v>
      </c>
      <c r="P20" s="7" t="e">
        <f>IF($D$1=Hilfsblatt!$A$2,1,0)*(#REF!)+IF($D$1=Hilfsblatt!$A$3,1,0)*(#REF!)+IF($D$1=Hilfsblatt!$A$4,1,0)*(#REF!)/12+IF($D$1=Hilfsblatt!$A$5,1,0)*(#REF!)/12+IF($D$1=Hilfsblatt!$A$6,1,0)*(#REF!)/12</f>
        <v>#REF!</v>
      </c>
      <c r="Q20" s="7" t="e">
        <f>IF($D$1=Hilfsblatt!$A$2,1,0)*(#REF!)+IF($D$1=Hilfsblatt!$A$3,1,0)*(#REF!)+IF($D$1=Hilfsblatt!$A$4,1,0)*(#REF!)+IF($D$1=Hilfsblatt!$A$5,1,0)*(#REF!)+IF($D$1=Hilfsblatt!$A$6,1,0)*(#REF!)</f>
        <v>#REF!</v>
      </c>
    </row>
    <row r="21" spans="1:17" x14ac:dyDescent="0.2">
      <c r="D21" t="s">
        <v>24</v>
      </c>
      <c r="E21" s="7" t="e">
        <f>IF($D$1=Hilfsblatt!$A$2,1,0)*(#REF!)+IF($D$1=Hilfsblatt!$A$3,1,0)*(#REF!)+IF($D$1=Hilfsblatt!$A$4,1,0)*((#REF!)+E20)+IF($D$1=Hilfsblatt!$A$5,1,0)*((#REF!)+E20)+IF($D$1=Hilfsblatt!$A$6,1,0)*((#REF!)+E20)</f>
        <v>#REF!</v>
      </c>
      <c r="F21" s="7" t="e">
        <f>IF($D$1=Hilfsblatt!$A$2,1,0)*(#REF!)+IF($D$1=Hilfsblatt!$A$3,1,0)*(#REF!)+IF($D$1=Hilfsblatt!$A$4,1,0)*(E21+F20)+IF($D$1=Hilfsblatt!$A$5,1,0)*(E21+F20)+IF($D$1=Hilfsblatt!$A$6,1,0)*(E21+F20)</f>
        <v>#REF!</v>
      </c>
      <c r="G21" s="7" t="e">
        <f>IF($D$1=Hilfsblatt!$A$2,1,0)*(#REF!)+IF($D$1=Hilfsblatt!$A$3,1,0)*(#REF!)+IF($D$1=Hilfsblatt!$A$4,1,0)*(F21+G20)+IF($D$1=Hilfsblatt!$A$5,1,0)*(F21+G20)+IF($D$1=Hilfsblatt!$A$6,1,0)*(F21+G20)</f>
        <v>#REF!</v>
      </c>
      <c r="H21" s="7" t="e">
        <f>IF($D$1=Hilfsblatt!$A$2,1,0)*(#REF!)+IF($D$1=Hilfsblatt!$A$3,1,0)*(#REF!)+IF($D$1=Hilfsblatt!$A$4,1,0)*(G21+H20)+IF($D$1=Hilfsblatt!$A$5,1,0)*(G21+H20)+IF($D$1=Hilfsblatt!$A$6,1,0)*(G21+H20)</f>
        <v>#REF!</v>
      </c>
      <c r="I21" s="7" t="e">
        <f>IF($D$1=Hilfsblatt!$A$2,1,0)*(#REF!)+IF($D$1=Hilfsblatt!$A$3,1,0)*(#REF!)+IF($D$1=Hilfsblatt!$A$4,1,0)*(H21+I20)+IF($D$1=Hilfsblatt!$A$5,1,0)*(H21+I20)+IF($D$1=Hilfsblatt!$A$6,1,0)*(H21+I20)</f>
        <v>#REF!</v>
      </c>
      <c r="J21" s="7" t="e">
        <f>IF($D$1=Hilfsblatt!$A$2,1,0)*(#REF!)+IF($D$1=Hilfsblatt!$A$3,1,0)*(#REF!)+IF($D$1=Hilfsblatt!$A$4,1,0)*(I21+J20)+IF($D$1=Hilfsblatt!$A$5,1,0)*(I21+J20)+IF($D$1=Hilfsblatt!$A$6,1,0)*(I21+J20)</f>
        <v>#REF!</v>
      </c>
      <c r="K21" s="7" t="e">
        <f>IF($D$1=Hilfsblatt!$A$2,1,0)*(#REF!)+IF($D$1=Hilfsblatt!$A$3,1,0)*(#REF!)+IF($D$1=Hilfsblatt!$A$4,1,0)*(J21+K20)+IF($D$1=Hilfsblatt!$A$5,1,0)*(J21+K20)+IF($D$1=Hilfsblatt!$A$6,1,0)*(J21+K20)</f>
        <v>#REF!</v>
      </c>
      <c r="L21" s="7" t="e">
        <f>IF($D$1=Hilfsblatt!$A$2,1,0)*(#REF!)+IF($D$1=Hilfsblatt!$A$3,1,0)*(#REF!)+IF($D$1=Hilfsblatt!$A$4,1,0)*(K21+L20)+IF($D$1=Hilfsblatt!$A$5,1,0)*(K21+L20)+IF($D$1=Hilfsblatt!$A$6,1,0)*(K21+L20)</f>
        <v>#REF!</v>
      </c>
      <c r="M21" s="7" t="e">
        <f>IF($D$1=Hilfsblatt!$A$2,1,0)*(#REF!)+IF($D$1=Hilfsblatt!$A$3,1,0)*(#REF!)+IF($D$1=Hilfsblatt!$A$4,1,0)*(L21+M20)+IF($D$1=Hilfsblatt!$A$5,1,0)*(L21+M20)+IF($D$1=Hilfsblatt!$A$6,1,0)*(L21+M20)</f>
        <v>#REF!</v>
      </c>
      <c r="N21" s="7" t="e">
        <f>IF($D$1=Hilfsblatt!$A$2,1,0)*(#REF!)+IF($D$1=Hilfsblatt!$A$3,1,0)*(#REF!)+IF($D$1=Hilfsblatt!$A$4,1,0)*(M21+N20)+IF($D$1=Hilfsblatt!$A$5,1,0)*(M21+N20)+IF($D$1=Hilfsblatt!$A$6,1,0)*(M21+N20)</f>
        <v>#REF!</v>
      </c>
      <c r="O21" s="7" t="e">
        <f>IF($D$1=Hilfsblatt!$A$2,1,0)*(#REF!)+IF($D$1=Hilfsblatt!$A$3,1,0)*(#REF!)+IF($D$1=Hilfsblatt!$A$4,1,0)*(N21+O20)+IF($D$1=Hilfsblatt!$A$5,1,0)*(N21+O20)+IF($D$1=Hilfsblatt!$A$6,1,0)*(N21+O20)</f>
        <v>#REF!</v>
      </c>
      <c r="P21" s="7" t="e">
        <f>IF($D$1=Hilfsblatt!$A$2,1,0)*(#REF!)+IF($D$1=Hilfsblatt!$A$3,1,0)*(#REF!)+IF($D$1=Hilfsblatt!$A$4,1,0)*(O21+P20)+IF($D$1=Hilfsblatt!$A$5,1,0)*(O21+P20)+IF($D$1=Hilfsblatt!$A$6,1,0)*(O21+P20)</f>
        <v>#REF!</v>
      </c>
      <c r="Q21" s="7" t="e">
        <f>IF($D$1=Hilfsblatt!$A$2,1,0)*(#REF!)+IF($D$1=Hilfsblatt!$A$3,1,0)*(#REF!)+IF($D$1=Hilfsblatt!$A$4,1,0)*((#REF!)+Q20)+IF($D$1=Hilfsblatt!$A$5,1,0)*((#REF!)+Q20)+IF($D$1=Hilfsblatt!$A$6,1,0)*((#REF!)+Q20)</f>
        <v>#REF!</v>
      </c>
    </row>
    <row r="23" spans="1:17" x14ac:dyDescent="0.2">
      <c r="E23">
        <v>1</v>
      </c>
      <c r="F23">
        <v>2</v>
      </c>
      <c r="G23">
        <v>3</v>
      </c>
      <c r="H23">
        <v>4</v>
      </c>
      <c r="I23">
        <v>5</v>
      </c>
      <c r="J23">
        <v>6</v>
      </c>
      <c r="K23">
        <v>7</v>
      </c>
      <c r="L23">
        <v>8</v>
      </c>
      <c r="M23">
        <v>9</v>
      </c>
      <c r="N23">
        <v>10</v>
      </c>
      <c r="O23">
        <v>11</v>
      </c>
      <c r="P23">
        <v>12</v>
      </c>
      <c r="Q23">
        <v>10001</v>
      </c>
    </row>
    <row r="24" spans="1:17" x14ac:dyDescent="0.2">
      <c r="D24" t="s">
        <v>33</v>
      </c>
      <c r="E24" s="7" t="e">
        <f>IF($D$1=Hilfsblatt!$A$2,1,0)*(#REF!)+IF($D$1=Hilfsblatt!$A$3,1,0)*(#REF!)+IF($D$1=Hilfsblatt!$A$4,1,0)*(#REF!)/12+IF($D$1=Hilfsblatt!$A$5,1,0)*(#REF!)/12+IF($D$1=Hilfsblatt!$A$6,1,0)*(#REF!)/12</f>
        <v>#REF!</v>
      </c>
      <c r="F24" s="7" t="e">
        <f>IF($D$1=Hilfsblatt!$A$2,1,0)*(#REF!)+IF($D$1=Hilfsblatt!$A$3,1,0)*(#REF!)+IF($D$1=Hilfsblatt!$A$4,1,0)*(#REF!)/12+IF($D$1=Hilfsblatt!$A$5,1,0)*(#REF!)/12+IF($D$1=Hilfsblatt!$A$6,1,0)*(#REF!)/12</f>
        <v>#REF!</v>
      </c>
      <c r="G24" s="7" t="e">
        <f>IF($D$1=Hilfsblatt!$A$2,1,0)*(#REF!)+IF($D$1=Hilfsblatt!$A$3,1,0)*(#REF!)+IF($D$1=Hilfsblatt!$A$4,1,0)*(#REF!)/12+IF($D$1=Hilfsblatt!$A$5,1,0)*(#REF!)/12+IF($D$1=Hilfsblatt!$A$6,1,0)*(#REF!)/12</f>
        <v>#REF!</v>
      </c>
      <c r="H24" s="7" t="e">
        <f>IF($D$1=Hilfsblatt!$A$2,1,0)*(#REF!)+IF($D$1=Hilfsblatt!$A$3,1,0)*(#REF!)+IF($D$1=Hilfsblatt!$A$4,1,0)*(#REF!)/12+IF($D$1=Hilfsblatt!$A$5,1,0)*(#REF!)/12+IF($D$1=Hilfsblatt!$A$6,1,0)*(#REF!)/12</f>
        <v>#REF!</v>
      </c>
      <c r="I24" s="7" t="e">
        <f>IF($D$1=Hilfsblatt!$A$2,1,0)*(#REF!)+IF($D$1=Hilfsblatt!$A$3,1,0)*(#REF!)+IF($D$1=Hilfsblatt!$A$4,1,0)*(#REF!)/12+IF($D$1=Hilfsblatt!$A$5,1,0)*(#REF!)/12+IF($D$1=Hilfsblatt!$A$6,1,0)*(#REF!)/12</f>
        <v>#REF!</v>
      </c>
      <c r="J24" s="7" t="e">
        <f>IF($D$1=Hilfsblatt!$A$2,1,0)*(#REF!)+IF($D$1=Hilfsblatt!$A$3,1,0)*(#REF!)+IF($D$1=Hilfsblatt!$A$4,1,0)*(#REF!)/12+IF($D$1=Hilfsblatt!$A$5,1,0)*(#REF!)/12+IF($D$1=Hilfsblatt!$A$6,1,0)*(#REF!)/12</f>
        <v>#REF!</v>
      </c>
      <c r="K24" s="7" t="e">
        <f>IF($D$1=Hilfsblatt!$A$2,1,0)*(#REF!)+IF($D$1=Hilfsblatt!$A$3,1,0)*(#REF!)+IF($D$1=Hilfsblatt!$A$4,1,0)*(#REF!)/12+IF($D$1=Hilfsblatt!$A$5,1,0)*(#REF!)/12+IF($D$1=Hilfsblatt!$A$6,1,0)*(#REF!)/12</f>
        <v>#REF!</v>
      </c>
      <c r="L24" s="7" t="e">
        <f>IF($D$1=Hilfsblatt!$A$2,1,0)*(#REF!)+IF($D$1=Hilfsblatt!$A$3,1,0)*(#REF!)+IF($D$1=Hilfsblatt!$A$4,1,0)*(#REF!)/12+IF($D$1=Hilfsblatt!$A$5,1,0)*(#REF!)/12+IF($D$1=Hilfsblatt!$A$6,1,0)*(#REF!)/12</f>
        <v>#REF!</v>
      </c>
      <c r="M24" s="7" t="e">
        <f>IF($D$1=Hilfsblatt!$A$2,1,0)*(#REF!)+IF($D$1=Hilfsblatt!$A$3,1,0)*(#REF!)+IF($D$1=Hilfsblatt!$A$4,1,0)*(#REF!)/12+IF($D$1=Hilfsblatt!$A$5,1,0)*(#REF!)/12+IF($D$1=Hilfsblatt!$A$6,1,0)*(#REF!)/12</f>
        <v>#REF!</v>
      </c>
      <c r="N24" s="7" t="e">
        <f>IF($D$1=Hilfsblatt!$A$2,1,0)*(#REF!)+IF($D$1=Hilfsblatt!$A$3,1,0)*(#REF!)+IF($D$1=Hilfsblatt!$A$4,1,0)*(#REF!)/12+IF($D$1=Hilfsblatt!$A$5,1,0)*(#REF!)/12+IF($D$1=Hilfsblatt!$A$6,1,0)*(#REF!)/12</f>
        <v>#REF!</v>
      </c>
      <c r="O24" s="7" t="e">
        <f>IF($D$1=Hilfsblatt!$A$2,1,0)*(#REF!)+IF($D$1=Hilfsblatt!$A$3,1,0)*(#REF!)+IF($D$1=Hilfsblatt!$A$4,1,0)*(#REF!)/12+IF($D$1=Hilfsblatt!$A$5,1,0)*(#REF!)/12+IF($D$1=Hilfsblatt!$A$6,1,0)*(#REF!)/12</f>
        <v>#REF!</v>
      </c>
      <c r="P24" s="7" t="e">
        <f>IF($D$1=Hilfsblatt!$A$2,1,0)*(#REF!)+IF($D$1=Hilfsblatt!$A$3,1,0)*(#REF!)+IF($D$1=Hilfsblatt!$A$4,1,0)*(#REF!)/12+IF($D$1=Hilfsblatt!$A$5,1,0)*(#REF!)/12+IF($D$1=Hilfsblatt!$A$6,1,0)*(#REF!)/12</f>
        <v>#REF!</v>
      </c>
      <c r="Q24" s="7" t="e">
        <f>IF($D$1=Hilfsblatt!$A$2,1,0)*(#REF!)+IF($D$1=Hilfsblatt!$A$3,1,0)*(#REF!)+IF($D$1=Hilfsblatt!$A$4,1,0)*(#REF!)+IF($D$1=Hilfsblatt!$A$5,1,0)*(#REF!)+IF($D$1=Hilfsblatt!$A$6,1,0)*(#REF!)</f>
        <v>#REF!</v>
      </c>
    </row>
    <row r="25" spans="1:17" x14ac:dyDescent="0.2">
      <c r="D25" t="s">
        <v>34</v>
      </c>
      <c r="E25" s="7" t="e">
        <f>IF($D$1=Hilfsblatt!$A$2,1,0)*(#REF!+#REF!)+IF($D$1=Hilfsblatt!$A$3,1,0)*(#REF!+#REF!)+IF($D$1=Hilfsblatt!$A$4,1,0)*(#REF!+#REF!)/12+IF($D$1=Hilfsblatt!$A$5,1,0)*(#REF!+#REF!)/12+IF($D$1=Hilfsblatt!$A$6,1,0)*(#REF!+#REF!)/12</f>
        <v>#REF!</v>
      </c>
      <c r="F25" s="7" t="e">
        <f>IF($D$1=Hilfsblatt!$A$2,1,0)*(#REF!+#REF!)+IF($D$1=Hilfsblatt!$A$3,1,0)*(#REF!+#REF!)+IF($D$1=Hilfsblatt!$A$4,1,0)*(#REF!+#REF!)/12+IF($D$1=Hilfsblatt!$A$5,1,0)*(#REF!+#REF!)/12+IF($D$1=Hilfsblatt!$A$6,1,0)*(#REF!+#REF!)/12</f>
        <v>#REF!</v>
      </c>
      <c r="G25" s="7" t="e">
        <f>IF($D$1=Hilfsblatt!$A$2,1,0)*(#REF!+#REF!)+IF($D$1=Hilfsblatt!$A$3,1,0)*(#REF!+#REF!)+IF($D$1=Hilfsblatt!$A$4,1,0)*(#REF!+#REF!)/12+IF($D$1=Hilfsblatt!$A$5,1,0)*(#REF!+#REF!)/12+IF($D$1=Hilfsblatt!$A$6,1,0)*(#REF!+#REF!)/12</f>
        <v>#REF!</v>
      </c>
      <c r="H25" s="7" t="e">
        <f>IF($D$1=Hilfsblatt!$A$2,1,0)*(#REF!+#REF!)+IF($D$1=Hilfsblatt!$A$3,1,0)*(#REF!+#REF!)+IF($D$1=Hilfsblatt!$A$4,1,0)*(#REF!+#REF!)/12+IF($D$1=Hilfsblatt!$A$5,1,0)*(#REF!+#REF!)/12+IF($D$1=Hilfsblatt!$A$6,1,0)*(#REF!+#REF!)/12</f>
        <v>#REF!</v>
      </c>
      <c r="I25" s="7" t="e">
        <f>IF($D$1=Hilfsblatt!$A$2,1,0)*(#REF!+#REF!)+IF($D$1=Hilfsblatt!$A$3,1,0)*(#REF!+#REF!)+IF($D$1=Hilfsblatt!$A$4,1,0)*(#REF!+#REF!)/12+IF($D$1=Hilfsblatt!$A$5,1,0)*(#REF!+#REF!)/12+IF($D$1=Hilfsblatt!$A$6,1,0)*(#REF!+#REF!)/12</f>
        <v>#REF!</v>
      </c>
      <c r="J25" s="7" t="e">
        <f>IF($D$1=Hilfsblatt!$A$2,1,0)*(#REF!+#REF!)+IF($D$1=Hilfsblatt!$A$3,1,0)*(#REF!+#REF!)+IF($D$1=Hilfsblatt!$A$4,1,0)*(#REF!+#REF!)/12+IF($D$1=Hilfsblatt!$A$5,1,0)*(#REF!+#REF!)/12+IF($D$1=Hilfsblatt!$A$6,1,0)*(#REF!+#REF!)/12</f>
        <v>#REF!</v>
      </c>
      <c r="K25" s="7" t="e">
        <f>IF($D$1=Hilfsblatt!$A$2,1,0)*(#REF!+#REF!)+IF($D$1=Hilfsblatt!$A$3,1,0)*(#REF!+#REF!)+IF($D$1=Hilfsblatt!$A$4,1,0)*(#REF!+#REF!)/12+IF($D$1=Hilfsblatt!$A$5,1,0)*(#REF!+#REF!)/12+IF($D$1=Hilfsblatt!$A$6,1,0)*(#REF!+#REF!)/12</f>
        <v>#REF!</v>
      </c>
      <c r="L25" s="7" t="e">
        <f>IF($D$1=Hilfsblatt!$A$2,1,0)*(#REF!+#REF!)+IF($D$1=Hilfsblatt!$A$3,1,0)*(#REF!+#REF!)+IF($D$1=Hilfsblatt!$A$4,1,0)*(#REF!+#REF!)/12+IF($D$1=Hilfsblatt!$A$5,1,0)*(#REF!+#REF!)/12+IF($D$1=Hilfsblatt!$A$6,1,0)*(#REF!+#REF!)/12</f>
        <v>#REF!</v>
      </c>
      <c r="M25" s="7" t="e">
        <f>IF($D$1=Hilfsblatt!$A$2,1,0)*(#REF!+#REF!)+IF($D$1=Hilfsblatt!$A$3,1,0)*(#REF!+#REF!)+IF($D$1=Hilfsblatt!$A$4,1,0)*(#REF!+#REF!)/12+IF($D$1=Hilfsblatt!$A$5,1,0)*(#REF!+#REF!)/12+IF($D$1=Hilfsblatt!$A$6,1,0)*(#REF!+#REF!)/12</f>
        <v>#REF!</v>
      </c>
      <c r="N25" s="7" t="e">
        <f>IF($D$1=Hilfsblatt!$A$2,1,0)*(#REF!+#REF!)+IF($D$1=Hilfsblatt!$A$3,1,0)*(#REF!+#REF!)+IF($D$1=Hilfsblatt!$A$4,1,0)*(#REF!+#REF!)/12+IF($D$1=Hilfsblatt!$A$5,1,0)*(#REF!+#REF!)/12+IF($D$1=Hilfsblatt!$A$6,1,0)*(#REF!+#REF!)/12</f>
        <v>#REF!</v>
      </c>
      <c r="O25" s="7" t="e">
        <f>IF($D$1=Hilfsblatt!$A$2,1,0)*(#REF!+#REF!)+IF($D$1=Hilfsblatt!$A$3,1,0)*(#REF!+#REF!)+IF($D$1=Hilfsblatt!$A$4,1,0)*(#REF!+#REF!)/12+IF($D$1=Hilfsblatt!$A$5,1,0)*(#REF!+#REF!)/12+IF($D$1=Hilfsblatt!$A$6,1,0)*(#REF!+#REF!)/12</f>
        <v>#REF!</v>
      </c>
      <c r="P25" s="7" t="e">
        <f>IF($D$1=Hilfsblatt!$A$2,1,0)*(#REF!+#REF!)+IF($D$1=Hilfsblatt!$A$3,1,0)*(#REF!+#REF!)+IF($D$1=Hilfsblatt!$A$4,1,0)*(#REF!+#REF!)/12+IF($D$1=Hilfsblatt!$A$5,1,0)*(#REF!+#REF!)/12+IF($D$1=Hilfsblatt!$A$6,1,0)*(#REF!+#REF!)/12</f>
        <v>#REF!</v>
      </c>
      <c r="Q25" s="7" t="e">
        <f>IF($D$1=Hilfsblatt!$A$2,1,0)*(#REF!+#REF!)+IF($D$1=Hilfsblatt!$A$3,1,0)*(#REF!+#REF!)+IF($D$1=Hilfsblatt!$A$4,1,0)*(#REF!+#REF!)+IF($D$1=Hilfsblatt!$A$5,1,0)*(#REF!+#REF!)+IF($D$1=Hilfsblatt!$A$6,1,0)*(#REF!+#REF!)</f>
        <v>#REF!</v>
      </c>
    </row>
    <row r="26" spans="1:17" x14ac:dyDescent="0.2">
      <c r="D26" t="s">
        <v>35</v>
      </c>
      <c r="E26" s="7" t="e">
        <f>IF($D$1=Hilfsblatt!$A$2,1,0)*(#REF!)+IF($D$1=Hilfsblatt!$A$3,1,0)*(#REF!)+IF($D$1=Hilfsblatt!$A$4,1,0)*(#REF!)/12+IF($D$1=Hilfsblatt!$A$5,1,0)*(#REF!)/12+IF($D$1=Hilfsblatt!$A$6,1,0)*(#REF!)/12</f>
        <v>#REF!</v>
      </c>
      <c r="F26" s="7" t="e">
        <f>IF($D$1=Hilfsblatt!$A$2,1,0)*(#REF!)+IF($D$1=Hilfsblatt!$A$3,1,0)*(#REF!)+IF($D$1=Hilfsblatt!$A$4,1,0)*(#REF!)/12+IF($D$1=Hilfsblatt!$A$5,1,0)*(#REF!)/12+IF($D$1=Hilfsblatt!$A$6,1,0)*(#REF!)/12</f>
        <v>#REF!</v>
      </c>
      <c r="G26" s="7" t="e">
        <f>IF($D$1=Hilfsblatt!$A$2,1,0)*(#REF!)+IF($D$1=Hilfsblatt!$A$3,1,0)*(#REF!)+IF($D$1=Hilfsblatt!$A$4,1,0)*(#REF!)/12+IF($D$1=Hilfsblatt!$A$5,1,0)*(#REF!)/12+IF($D$1=Hilfsblatt!$A$6,1,0)*(#REF!)/12</f>
        <v>#REF!</v>
      </c>
      <c r="H26" s="7" t="e">
        <f>IF($D$1=Hilfsblatt!$A$2,1,0)*(#REF!)+IF($D$1=Hilfsblatt!$A$3,1,0)*(#REF!)+IF($D$1=Hilfsblatt!$A$4,1,0)*(#REF!)/12+IF($D$1=Hilfsblatt!$A$5,1,0)*(#REF!)/12+IF($D$1=Hilfsblatt!$A$6,1,0)*(#REF!)/12</f>
        <v>#REF!</v>
      </c>
      <c r="I26" s="7" t="e">
        <f>IF($D$1=Hilfsblatt!$A$2,1,0)*(#REF!)+IF($D$1=Hilfsblatt!$A$3,1,0)*(#REF!)+IF($D$1=Hilfsblatt!$A$4,1,0)*(#REF!)/12+IF($D$1=Hilfsblatt!$A$5,1,0)*(#REF!)/12+IF($D$1=Hilfsblatt!$A$6,1,0)*(#REF!)/12</f>
        <v>#REF!</v>
      </c>
      <c r="J26" s="7" t="e">
        <f>IF($D$1=Hilfsblatt!$A$2,1,0)*(#REF!)+IF($D$1=Hilfsblatt!$A$3,1,0)*(#REF!)+IF($D$1=Hilfsblatt!$A$4,1,0)*(#REF!)/12+IF($D$1=Hilfsblatt!$A$5,1,0)*(#REF!)/12+IF($D$1=Hilfsblatt!$A$6,1,0)*(#REF!)/12</f>
        <v>#REF!</v>
      </c>
      <c r="K26" s="7" t="e">
        <f>IF($D$1=Hilfsblatt!$A$2,1,0)*(#REF!)+IF($D$1=Hilfsblatt!$A$3,1,0)*(#REF!)+IF($D$1=Hilfsblatt!$A$4,1,0)*(#REF!)/12+IF($D$1=Hilfsblatt!$A$5,1,0)*(#REF!)/12+IF($D$1=Hilfsblatt!$A$6,1,0)*(#REF!)/12</f>
        <v>#REF!</v>
      </c>
      <c r="L26" s="7" t="e">
        <f>IF($D$1=Hilfsblatt!$A$2,1,0)*(#REF!)+IF($D$1=Hilfsblatt!$A$3,1,0)*(#REF!)+IF($D$1=Hilfsblatt!$A$4,1,0)*(#REF!)/12+IF($D$1=Hilfsblatt!$A$5,1,0)*(#REF!)/12+IF($D$1=Hilfsblatt!$A$6,1,0)*(#REF!)/12</f>
        <v>#REF!</v>
      </c>
      <c r="M26" s="7" t="e">
        <f>IF($D$1=Hilfsblatt!$A$2,1,0)*(#REF!)+IF($D$1=Hilfsblatt!$A$3,1,0)*(#REF!)+IF($D$1=Hilfsblatt!$A$4,1,0)*(#REF!)/12+IF($D$1=Hilfsblatt!$A$5,1,0)*(#REF!)/12+IF($D$1=Hilfsblatt!$A$6,1,0)*(#REF!)/12</f>
        <v>#REF!</v>
      </c>
      <c r="N26" s="7" t="e">
        <f>IF($D$1=Hilfsblatt!$A$2,1,0)*(#REF!)+IF($D$1=Hilfsblatt!$A$3,1,0)*(#REF!)+IF($D$1=Hilfsblatt!$A$4,1,0)*(#REF!)/12+IF($D$1=Hilfsblatt!$A$5,1,0)*(#REF!)/12+IF($D$1=Hilfsblatt!$A$6,1,0)*(#REF!)/12</f>
        <v>#REF!</v>
      </c>
      <c r="O26" s="7" t="e">
        <f>IF($D$1=Hilfsblatt!$A$2,1,0)*(#REF!)+IF($D$1=Hilfsblatt!$A$3,1,0)*(#REF!)+IF($D$1=Hilfsblatt!$A$4,1,0)*(#REF!)/12+IF($D$1=Hilfsblatt!$A$5,1,0)*(#REF!)/12+IF($D$1=Hilfsblatt!$A$6,1,0)*(#REF!)/12</f>
        <v>#REF!</v>
      </c>
      <c r="P26" s="7" t="e">
        <f>IF($D$1=Hilfsblatt!$A$2,1,0)*(#REF!)+IF($D$1=Hilfsblatt!$A$3,1,0)*(#REF!)+IF($D$1=Hilfsblatt!$A$4,1,0)*(#REF!)/12+IF($D$1=Hilfsblatt!$A$5,1,0)*(#REF!)/12+IF($D$1=Hilfsblatt!$A$6,1,0)*(#REF!)/12</f>
        <v>#REF!</v>
      </c>
      <c r="Q26" s="7" t="e">
        <f>IF($D$1=Hilfsblatt!$A$2,1,0)*(#REF!)+IF($D$1=Hilfsblatt!$A$3,1,0)*(#REF!)+IF($D$1=Hilfsblatt!$A$4,1,0)*(#REF!)+IF($D$1=Hilfsblatt!$A$5,1,0)*(#REF!)+IF($D$1=Hilfsblatt!$A$6,1,0)*(#REF!)</f>
        <v>#REF!</v>
      </c>
    </row>
    <row r="27" spans="1:17" x14ac:dyDescent="0.2">
      <c r="D27" t="s">
        <v>36</v>
      </c>
      <c r="E27" s="7" t="e">
        <f>IF($D$1=Hilfsblatt!$A$2,1,0)*(#REF!+#REF!)+IF($D$1=Hilfsblatt!$A$3,1,0)*(#REF!+#REF!)+IF($D$1=Hilfsblatt!$A$4,1,0)*(#REF!+#REF!)/12+IF($D$1=Hilfsblatt!$A$5,1,0)*(#REF!+#REF!)/12+IF($D$1=Hilfsblatt!$A$6,1,0)*(#REF!+#REF!)/12</f>
        <v>#REF!</v>
      </c>
      <c r="F27" s="7" t="e">
        <f>IF($D$1=Hilfsblatt!$A$2,1,0)*(#REF!+#REF!)+IF($D$1=Hilfsblatt!$A$3,1,0)*(#REF!+#REF!)+IF($D$1=Hilfsblatt!$A$4,1,0)*(#REF!+#REF!)/12+IF($D$1=Hilfsblatt!$A$5,1,0)*(#REF!+#REF!)/12+IF($D$1=Hilfsblatt!$A$6,1,0)*(#REF!+#REF!)/12</f>
        <v>#REF!</v>
      </c>
      <c r="G27" s="7" t="e">
        <f>IF($D$1=Hilfsblatt!$A$2,1,0)*(#REF!+#REF!)+IF($D$1=Hilfsblatt!$A$3,1,0)*(#REF!+#REF!)+IF($D$1=Hilfsblatt!$A$4,1,0)*(#REF!+#REF!)/12+IF($D$1=Hilfsblatt!$A$5,1,0)*(#REF!+#REF!)/12+IF($D$1=Hilfsblatt!$A$6,1,0)*(#REF!+#REF!)/12</f>
        <v>#REF!</v>
      </c>
      <c r="H27" s="7" t="e">
        <f>IF($D$1=Hilfsblatt!$A$2,1,0)*(#REF!+#REF!)+IF($D$1=Hilfsblatt!$A$3,1,0)*(#REF!+#REF!)+IF($D$1=Hilfsblatt!$A$4,1,0)*(#REF!+#REF!)/12+IF($D$1=Hilfsblatt!$A$5,1,0)*(#REF!+#REF!)/12+IF($D$1=Hilfsblatt!$A$6,1,0)*(#REF!+#REF!)/12</f>
        <v>#REF!</v>
      </c>
      <c r="I27" s="7" t="e">
        <f>IF($D$1=Hilfsblatt!$A$2,1,0)*(#REF!+#REF!)+IF($D$1=Hilfsblatt!$A$3,1,0)*(#REF!+#REF!)+IF($D$1=Hilfsblatt!$A$4,1,0)*(#REF!+#REF!)/12+IF($D$1=Hilfsblatt!$A$5,1,0)*(#REF!+#REF!)/12+IF($D$1=Hilfsblatt!$A$6,1,0)*(#REF!+#REF!)/12</f>
        <v>#REF!</v>
      </c>
      <c r="J27" s="7" t="e">
        <f>IF($D$1=Hilfsblatt!$A$2,1,0)*(#REF!+#REF!)+IF($D$1=Hilfsblatt!$A$3,1,0)*(#REF!+#REF!)+IF($D$1=Hilfsblatt!$A$4,1,0)*(#REF!+#REF!)/12+IF($D$1=Hilfsblatt!$A$5,1,0)*(#REF!+#REF!)/12+IF($D$1=Hilfsblatt!$A$6,1,0)*(#REF!+#REF!)/12</f>
        <v>#REF!</v>
      </c>
      <c r="K27" s="7" t="e">
        <f>IF($D$1=Hilfsblatt!$A$2,1,0)*(#REF!+#REF!)+IF($D$1=Hilfsblatt!$A$3,1,0)*(#REF!+#REF!)+IF($D$1=Hilfsblatt!$A$4,1,0)*(#REF!+#REF!)/12+IF($D$1=Hilfsblatt!$A$5,1,0)*(#REF!+#REF!)/12+IF($D$1=Hilfsblatt!$A$6,1,0)*(#REF!+#REF!)/12</f>
        <v>#REF!</v>
      </c>
      <c r="L27" s="7" t="e">
        <f>IF($D$1=Hilfsblatt!$A$2,1,0)*(#REF!+#REF!)+IF($D$1=Hilfsblatt!$A$3,1,0)*(#REF!+#REF!)+IF($D$1=Hilfsblatt!$A$4,1,0)*(#REF!+#REF!)/12+IF($D$1=Hilfsblatt!$A$5,1,0)*(#REF!+#REF!)/12+IF($D$1=Hilfsblatt!$A$6,1,0)*(#REF!+#REF!)/12</f>
        <v>#REF!</v>
      </c>
      <c r="M27" s="7" t="e">
        <f>IF($D$1=Hilfsblatt!$A$2,1,0)*(#REF!+#REF!)+IF($D$1=Hilfsblatt!$A$3,1,0)*(#REF!+#REF!)+IF($D$1=Hilfsblatt!$A$4,1,0)*(#REF!+#REF!)/12+IF($D$1=Hilfsblatt!$A$5,1,0)*(#REF!+#REF!)/12+IF($D$1=Hilfsblatt!$A$6,1,0)*(#REF!+#REF!)/12</f>
        <v>#REF!</v>
      </c>
      <c r="N27" s="7" t="e">
        <f>IF($D$1=Hilfsblatt!$A$2,1,0)*(#REF!+#REF!)+IF($D$1=Hilfsblatt!$A$3,1,0)*(#REF!+#REF!)+IF($D$1=Hilfsblatt!$A$4,1,0)*(#REF!+#REF!)/12+IF($D$1=Hilfsblatt!$A$5,1,0)*(#REF!+#REF!)/12+IF($D$1=Hilfsblatt!$A$6,1,0)*(#REF!+#REF!)/12</f>
        <v>#REF!</v>
      </c>
      <c r="O27" s="7" t="e">
        <f>IF($D$1=Hilfsblatt!$A$2,1,0)*(#REF!+#REF!)+IF($D$1=Hilfsblatt!$A$3,1,0)*(#REF!+#REF!)+IF($D$1=Hilfsblatt!$A$4,1,0)*(#REF!+#REF!)/12+IF($D$1=Hilfsblatt!$A$5,1,0)*(#REF!+#REF!)/12+IF($D$1=Hilfsblatt!$A$6,1,0)*(#REF!+#REF!)/12</f>
        <v>#REF!</v>
      </c>
      <c r="P27" s="7" t="e">
        <f>IF($D$1=Hilfsblatt!$A$2,1,0)*(#REF!+#REF!)+IF($D$1=Hilfsblatt!$A$3,1,0)*(#REF!+#REF!)+IF($D$1=Hilfsblatt!$A$4,1,0)*(#REF!+#REF!)/12+IF($D$1=Hilfsblatt!$A$5,1,0)*(#REF!+#REF!)/12+IF($D$1=Hilfsblatt!$A$6,1,0)*(#REF!+#REF!)/12</f>
        <v>#REF!</v>
      </c>
      <c r="Q27" s="7" t="e">
        <f>IF($D$1=Hilfsblatt!$A$2,1,0)*(#REF!+#REF!)+IF($D$1=Hilfsblatt!$A$3,1,0)*(#REF!+#REF!)+IF($D$1=Hilfsblatt!$A$4,1,0)*(#REF!+#REF!)/12+IF($D$1=Hilfsblatt!$A$5,1,0)*(#REF!+#REF!)/12+IF($D$1=Hilfsblatt!$A$6,1,0)*(#REF!+#REF!)/12</f>
        <v>#REF!</v>
      </c>
    </row>
    <row r="28" spans="1:17" x14ac:dyDescent="0.2">
      <c r="D28" t="s">
        <v>37</v>
      </c>
      <c r="E28" s="7" t="e">
        <f>IF($D$1=Hilfsblatt!$A$2,1,0)*(#REF!)+IF($D$1=Hilfsblatt!$A$3,1,0)*(#REF!)+IF($D$1=Hilfsblatt!$A$4,1,0)*(#REF!)/12+IF($D$1=Hilfsblatt!$A$5,1,0)*(#REF!)/12+IF($D$1=Hilfsblatt!$A$6,1,0)*(#REF!)/12</f>
        <v>#REF!</v>
      </c>
      <c r="F28" s="7" t="e">
        <f>IF($D$1=Hilfsblatt!$A$2,1,0)*(#REF!)+IF($D$1=Hilfsblatt!$A$3,1,0)*(#REF!)+IF($D$1=Hilfsblatt!$A$4,1,0)*(#REF!)+IF($D$1=Hilfsblatt!$A$5,1,0)*(#REF!)+IF($D$1=Hilfsblatt!$A$6,1,0)*(#REF!)</f>
        <v>#REF!</v>
      </c>
      <c r="G28" s="7" t="e">
        <f>IF($D$1=Hilfsblatt!$A$2,1,0)*(#REF!)+IF($D$1=Hilfsblatt!$A$3,1,0)*(#REF!)+IF($D$1=Hilfsblatt!$A$4,1,0)*(#REF!)+IF($D$1=Hilfsblatt!$A$5,1,0)*(#REF!)+IF($D$1=Hilfsblatt!$A$6,1,0)*(#REF!)</f>
        <v>#REF!</v>
      </c>
      <c r="H28" s="7" t="e">
        <f>IF($D$1=Hilfsblatt!$A$2,1,0)*(#REF!)+IF($D$1=Hilfsblatt!$A$3,1,0)*(#REF!)+IF($D$1=Hilfsblatt!$A$4,1,0)*(#REF!)+IF($D$1=Hilfsblatt!$A$5,1,0)*(#REF!)+IF($D$1=Hilfsblatt!$A$6,1,0)*(#REF!)</f>
        <v>#REF!</v>
      </c>
      <c r="I28" s="7" t="e">
        <f>IF($D$1=Hilfsblatt!$A$2,1,0)*(#REF!)+IF($D$1=Hilfsblatt!$A$3,1,0)*(#REF!)+IF($D$1=Hilfsblatt!$A$4,1,0)*(#REF!)+IF($D$1=Hilfsblatt!$A$5,1,0)*(#REF!)+IF($D$1=Hilfsblatt!$A$6,1,0)*(#REF!)</f>
        <v>#REF!</v>
      </c>
      <c r="J28" s="7" t="e">
        <f>IF($D$1=Hilfsblatt!$A$2,1,0)*(#REF!)+IF($D$1=Hilfsblatt!$A$3,1,0)*(#REF!)+IF($D$1=Hilfsblatt!$A$4,1,0)*(#REF!)+IF($D$1=Hilfsblatt!$A$5,1,0)*(#REF!)+IF($D$1=Hilfsblatt!$A$6,1,0)*(#REF!)</f>
        <v>#REF!</v>
      </c>
      <c r="K28" s="7" t="e">
        <f>IF($D$1=Hilfsblatt!$A$2,1,0)*(#REF!)+IF($D$1=Hilfsblatt!$A$3,1,0)*(#REF!)+IF($D$1=Hilfsblatt!$A$4,1,0)*(#REF!)+IF($D$1=Hilfsblatt!$A$5,1,0)*(#REF!)+IF($D$1=Hilfsblatt!$A$6,1,0)*(#REF!)</f>
        <v>#REF!</v>
      </c>
      <c r="L28" s="7" t="e">
        <f>IF($D$1=Hilfsblatt!$A$2,1,0)*(#REF!)+IF($D$1=Hilfsblatt!$A$3,1,0)*(#REF!)+IF($D$1=Hilfsblatt!$A$4,1,0)*(#REF!)+IF($D$1=Hilfsblatt!$A$5,1,0)*(#REF!)+IF($D$1=Hilfsblatt!$A$6,1,0)*(#REF!)</f>
        <v>#REF!</v>
      </c>
      <c r="M28" s="7" t="e">
        <f>IF($D$1=Hilfsblatt!$A$2,1,0)*(#REF!)+IF($D$1=Hilfsblatt!$A$3,1,0)*(#REF!)+IF($D$1=Hilfsblatt!$A$4,1,0)*(#REF!)+IF($D$1=Hilfsblatt!$A$5,1,0)*(#REF!)+IF($D$1=Hilfsblatt!$A$6,1,0)*(#REF!)</f>
        <v>#REF!</v>
      </c>
      <c r="N28" s="7" t="e">
        <f>IF($D$1=Hilfsblatt!$A$2,1,0)*(#REF!)+IF($D$1=Hilfsblatt!$A$3,1,0)*(#REF!)+IF($D$1=Hilfsblatt!$A$4,1,0)*(#REF!)+IF($D$1=Hilfsblatt!$A$5,1,0)*(#REF!)+IF($D$1=Hilfsblatt!$A$6,1,0)*(#REF!)</f>
        <v>#REF!</v>
      </c>
      <c r="O28" s="7" t="e">
        <f>IF($D$1=Hilfsblatt!$A$2,1,0)*(#REF!)+IF($D$1=Hilfsblatt!$A$3,1,0)*(#REF!)+IF($D$1=Hilfsblatt!$A$4,1,0)*(#REF!)+IF($D$1=Hilfsblatt!$A$5,1,0)*(#REF!)+IF($D$1=Hilfsblatt!$A$6,1,0)*(#REF!)</f>
        <v>#REF!</v>
      </c>
      <c r="P28" s="7" t="e">
        <f>IF($D$1=Hilfsblatt!$A$2,1,0)*(#REF!)+IF($D$1=Hilfsblatt!$A$3,1,0)*(#REF!)+IF($D$1=Hilfsblatt!$A$4,1,0)*(#REF!)+IF($D$1=Hilfsblatt!$A$5,1,0)*(#REF!)+IF($D$1=Hilfsblatt!$A$6,1,0)*(#REF!)</f>
        <v>#REF!</v>
      </c>
      <c r="Q28" s="7" t="e">
        <f>IF($D$1=Hilfsblatt!$A$2,1,0)*(#REF!)+IF($D$1=Hilfsblatt!$A$3,1,0)*(#REF!)+IF($D$1=Hilfsblatt!$A$4,1,0)*(#REF!)+IF($D$1=Hilfsblatt!$A$5,1,0)*(#REF!)+IF($D$1=Hilfsblatt!$A$6,1,0)*(#REF!)</f>
        <v>#REF!</v>
      </c>
    </row>
    <row r="29" spans="1:17" x14ac:dyDescent="0.2">
      <c r="D29" t="s">
        <v>24</v>
      </c>
      <c r="E29" s="7" t="e">
        <f>IF($D$1=Hilfsblatt!$A$2,1,0)*(#REF!)+IF($D$1=Hilfsblatt!$A$3,1,0)*(#REF!)+IF($D$1=Hilfsblatt!$A$4,1,0)*((#REF!)+E28)+IF($D$1=Hilfsblatt!$A$5,1,0)*((#REF!)+E28)+IF($D$1=Hilfsblatt!$A$6,1,0)*((#REF!)+E28)</f>
        <v>#REF!</v>
      </c>
      <c r="F29" s="7" t="e">
        <f>IF($D$1=Hilfsblatt!$A$2,1,0)*(#REF!)+IF($D$1=Hilfsblatt!$A$3,1,0)*(#REF!)+IF($D$1=Hilfsblatt!$A$4,1,0)*((#REF!)+F28)+IF($D$1=Hilfsblatt!$A$5,1,0)*((#REF!)+F28)+IF($D$1=Hilfsblatt!$A$6,1,0)*((#REF!)+F28)</f>
        <v>#REF!</v>
      </c>
      <c r="G29" s="7" t="e">
        <f>IF($D$1=Hilfsblatt!$A$2,1,0)*(#REF!)+IF($D$1=Hilfsblatt!$A$3,1,0)*(#REF!)+IF($D$1=Hilfsblatt!$A$4,1,0)*((#REF!)+G28)+IF($D$1=Hilfsblatt!$A$5,1,0)*((#REF!)+G28)+IF($D$1=Hilfsblatt!$A$6,1,0)*((#REF!)+G28)</f>
        <v>#REF!</v>
      </c>
      <c r="H29" s="7" t="e">
        <f>IF($D$1=Hilfsblatt!$A$2,1,0)*(#REF!)+IF($D$1=Hilfsblatt!$A$3,1,0)*(#REF!)+IF($D$1=Hilfsblatt!$A$4,1,0)*((#REF!)+H28)+IF($D$1=Hilfsblatt!$A$5,1,0)*((#REF!)+H28)+IF($D$1=Hilfsblatt!$A$6,1,0)*((#REF!)+H28)</f>
        <v>#REF!</v>
      </c>
      <c r="I29" s="7" t="e">
        <f>IF($D$1=Hilfsblatt!$A$2,1,0)*(#REF!)+IF($D$1=Hilfsblatt!$A$3,1,0)*(#REF!)+IF($D$1=Hilfsblatt!$A$4,1,0)*((#REF!)+I28)+IF($D$1=Hilfsblatt!$A$5,1,0)*((#REF!)+I28)+IF($D$1=Hilfsblatt!$A$6,1,0)*((#REF!)+I28)</f>
        <v>#REF!</v>
      </c>
      <c r="J29" s="7" t="e">
        <f>IF($D$1=Hilfsblatt!$A$2,1,0)*(#REF!)+IF($D$1=Hilfsblatt!$A$3,1,0)*(#REF!)+IF($D$1=Hilfsblatt!$A$4,1,0)*((#REF!)+J28)+IF($D$1=Hilfsblatt!$A$5,1,0)*((#REF!)+J28)+IF($D$1=Hilfsblatt!$A$6,1,0)*((#REF!)+J28)</f>
        <v>#REF!</v>
      </c>
      <c r="K29" s="7" t="e">
        <f>IF($D$1=Hilfsblatt!$A$2,1,0)*(#REF!)+IF($D$1=Hilfsblatt!$A$3,1,0)*(#REF!)+IF($D$1=Hilfsblatt!$A$4,1,0)*((#REF!)+K28)+IF($D$1=Hilfsblatt!$A$5,1,0)*((#REF!)+K28)+IF($D$1=Hilfsblatt!$A$6,1,0)*((#REF!)+K28)</f>
        <v>#REF!</v>
      </c>
      <c r="L29" s="7" t="e">
        <f>IF($D$1=Hilfsblatt!$A$2,1,0)*(#REF!)+IF($D$1=Hilfsblatt!$A$3,1,0)*(#REF!)+IF($D$1=Hilfsblatt!$A$4,1,0)*((#REF!)+L28)+IF($D$1=Hilfsblatt!$A$5,1,0)*((#REF!)+L28)+IF($D$1=Hilfsblatt!$A$6,1,0)*((#REF!)+L28)</f>
        <v>#REF!</v>
      </c>
      <c r="M29" s="7" t="e">
        <f>IF($D$1=Hilfsblatt!$A$2,1,0)*(#REF!)+IF($D$1=Hilfsblatt!$A$3,1,0)*(#REF!)+IF($D$1=Hilfsblatt!$A$4,1,0)*((#REF!)+M28)+IF($D$1=Hilfsblatt!$A$5,1,0)*((#REF!)+M28)+IF($D$1=Hilfsblatt!$A$6,1,0)*((#REF!)+M28)</f>
        <v>#REF!</v>
      </c>
      <c r="N29" s="7" t="e">
        <f>IF($D$1=Hilfsblatt!$A$2,1,0)*(#REF!)+IF($D$1=Hilfsblatt!$A$3,1,0)*(#REF!)+IF($D$1=Hilfsblatt!$A$4,1,0)*((#REF!)+N28)+IF($D$1=Hilfsblatt!$A$5,1,0)*((#REF!)+N28)+IF($D$1=Hilfsblatt!$A$6,1,0)*((#REF!)+N28)</f>
        <v>#REF!</v>
      </c>
      <c r="O29" s="7" t="e">
        <f>IF($D$1=Hilfsblatt!$A$2,1,0)*(#REF!)+IF($D$1=Hilfsblatt!$A$3,1,0)*(#REF!)+IF($D$1=Hilfsblatt!$A$4,1,0)*((#REF!)+O28)+IF($D$1=Hilfsblatt!$A$5,1,0)*((#REF!)+O28)+IF($D$1=Hilfsblatt!$A$6,1,0)*((#REF!)+O28)</f>
        <v>#REF!</v>
      </c>
      <c r="P29" s="7" t="e">
        <f>IF($D$1=Hilfsblatt!$A$2,1,0)*(#REF!)+IF($D$1=Hilfsblatt!$A$3,1,0)*(#REF!)+IF($D$1=Hilfsblatt!$A$4,1,0)*((#REF!)+P28)+IF($D$1=Hilfsblatt!$A$5,1,0)*((#REF!)+P28)+IF($D$1=Hilfsblatt!$A$6,1,0)*((#REF!)+P28)</f>
        <v>#REF!</v>
      </c>
      <c r="Q29" s="7" t="e">
        <f>IF($D$1=Hilfsblatt!$A$2,1,0)*(#REF!)+IF($D$1=Hilfsblatt!$A$3,1,0)*(#REF!)+IF($D$1=Hilfsblatt!$A$4,1,0)*((#REF!)+Q28)+IF($D$1=Hilfsblatt!$A$5,1,0)*((#REF!)+Q28)+IF($D$1=Hilfsblatt!$A$6,1,0)*((#REF!)+Q28)</f>
        <v>#REF!</v>
      </c>
    </row>
    <row r="31" spans="1:17" x14ac:dyDescent="0.2">
      <c r="E31" s="53">
        <f>Stammdaten!$E$9</f>
        <v>2019</v>
      </c>
      <c r="F31" s="53">
        <f>E31+1</f>
        <v>2020</v>
      </c>
      <c r="G31" s="53">
        <f t="shared" ref="G31:I31" si="6">F31+1</f>
        <v>2021</v>
      </c>
      <c r="H31" s="53">
        <f t="shared" si="6"/>
        <v>2022</v>
      </c>
      <c r="I31" s="53">
        <f t="shared" si="6"/>
        <v>2023</v>
      </c>
    </row>
    <row r="32" spans="1:17" x14ac:dyDescent="0.2">
      <c r="D32" t="s">
        <v>33</v>
      </c>
      <c r="E32" s="7" t="e">
        <f>IF($B$2="Plan",E40,E48)</f>
        <v>#REF!</v>
      </c>
      <c r="F32" s="7" t="e">
        <f t="shared" ref="F32:I32" si="7">IF($B$2="Plan",F40,F48)</f>
        <v>#REF!</v>
      </c>
      <c r="G32" s="7" t="e">
        <f t="shared" si="7"/>
        <v>#REF!</v>
      </c>
      <c r="H32" s="7" t="e">
        <f t="shared" si="7"/>
        <v>#REF!</v>
      </c>
      <c r="I32" s="7" t="e">
        <f t="shared" si="7"/>
        <v>#REF!</v>
      </c>
    </row>
    <row r="33" spans="4:9" x14ac:dyDescent="0.2">
      <c r="D33" t="s">
        <v>34</v>
      </c>
      <c r="E33" s="7" t="e">
        <f t="shared" ref="E33:I37" si="8">IF($B$2="Plan",E41,E49)</f>
        <v>#REF!</v>
      </c>
      <c r="F33" s="7" t="e">
        <f t="shared" si="8"/>
        <v>#REF!</v>
      </c>
      <c r="G33" s="7" t="e">
        <f t="shared" si="8"/>
        <v>#REF!</v>
      </c>
      <c r="H33" s="7" t="e">
        <f t="shared" si="8"/>
        <v>#REF!</v>
      </c>
      <c r="I33" s="7" t="e">
        <f t="shared" si="8"/>
        <v>#REF!</v>
      </c>
    </row>
    <row r="34" spans="4:9" x14ac:dyDescent="0.2">
      <c r="D34" t="s">
        <v>35</v>
      </c>
      <c r="E34" s="7" t="e">
        <f t="shared" si="8"/>
        <v>#REF!</v>
      </c>
      <c r="F34" s="7" t="e">
        <f t="shared" si="8"/>
        <v>#REF!</v>
      </c>
      <c r="G34" s="7" t="e">
        <f t="shared" si="8"/>
        <v>#REF!</v>
      </c>
      <c r="H34" s="7" t="e">
        <f t="shared" si="8"/>
        <v>#REF!</v>
      </c>
      <c r="I34" s="7" t="e">
        <f t="shared" si="8"/>
        <v>#REF!</v>
      </c>
    </row>
    <row r="35" spans="4:9" x14ac:dyDescent="0.2">
      <c r="D35" t="s">
        <v>36</v>
      </c>
      <c r="E35" s="7" t="e">
        <f t="shared" si="8"/>
        <v>#REF!</v>
      </c>
      <c r="F35" s="7" t="e">
        <f t="shared" si="8"/>
        <v>#REF!</v>
      </c>
      <c r="G35" s="7" t="e">
        <f t="shared" si="8"/>
        <v>#REF!</v>
      </c>
      <c r="H35" s="7" t="e">
        <f t="shared" si="8"/>
        <v>#REF!</v>
      </c>
      <c r="I35" s="7" t="e">
        <f t="shared" si="8"/>
        <v>#REF!</v>
      </c>
    </row>
    <row r="36" spans="4:9" x14ac:dyDescent="0.2">
      <c r="D36" t="s">
        <v>37</v>
      </c>
      <c r="E36" s="7" t="e">
        <f t="shared" si="8"/>
        <v>#REF!</v>
      </c>
      <c r="F36" s="7" t="e">
        <f t="shared" si="8"/>
        <v>#REF!</v>
      </c>
      <c r="G36" s="7" t="e">
        <f t="shared" si="8"/>
        <v>#REF!</v>
      </c>
      <c r="H36" s="7" t="e">
        <f t="shared" si="8"/>
        <v>#REF!</v>
      </c>
      <c r="I36" s="7" t="e">
        <f t="shared" si="8"/>
        <v>#REF!</v>
      </c>
    </row>
    <row r="37" spans="4:9" x14ac:dyDescent="0.2">
      <c r="D37" t="s">
        <v>24</v>
      </c>
      <c r="E37" s="7" t="e">
        <f t="shared" si="8"/>
        <v>#REF!</v>
      </c>
      <c r="F37" s="7" t="e">
        <f t="shared" si="8"/>
        <v>#REF!</v>
      </c>
      <c r="G37" s="7" t="e">
        <f t="shared" si="8"/>
        <v>#REF!</v>
      </c>
      <c r="H37" s="7" t="e">
        <f t="shared" si="8"/>
        <v>#REF!</v>
      </c>
      <c r="I37" s="7" t="e">
        <f t="shared" si="8"/>
        <v>#REF!</v>
      </c>
    </row>
    <row r="39" spans="4:9" x14ac:dyDescent="0.2">
      <c r="E39" s="53">
        <f>Stammdaten!$E$9</f>
        <v>2019</v>
      </c>
      <c r="F39" s="53">
        <f>E39+1</f>
        <v>2020</v>
      </c>
      <c r="G39" s="53">
        <f t="shared" ref="G39:I39" si="9">F39+1</f>
        <v>2021</v>
      </c>
      <c r="H39" s="53">
        <f t="shared" si="9"/>
        <v>2022</v>
      </c>
      <c r="I39" s="53">
        <f t="shared" si="9"/>
        <v>2023</v>
      </c>
    </row>
    <row r="40" spans="4:9" x14ac:dyDescent="0.2">
      <c r="D40" t="s">
        <v>33</v>
      </c>
      <c r="E40" s="7" t="e">
        <f>#REF!</f>
        <v>#REF!</v>
      </c>
      <c r="F40" s="7" t="e">
        <f>#REF!</f>
        <v>#REF!</v>
      </c>
      <c r="G40" s="7" t="e">
        <f>#REF!</f>
        <v>#REF!</v>
      </c>
      <c r="H40" s="7" t="e">
        <f>#REF!</f>
        <v>#REF!</v>
      </c>
      <c r="I40" s="7" t="e">
        <f>#REF!</f>
        <v>#REF!</v>
      </c>
    </row>
    <row r="41" spans="4:9" x14ac:dyDescent="0.2">
      <c r="D41" t="s">
        <v>34</v>
      </c>
      <c r="E41" s="7" t="e">
        <f>#REF!+#REF!</f>
        <v>#REF!</v>
      </c>
      <c r="F41" s="7" t="e">
        <f>#REF!+#REF!</f>
        <v>#REF!</v>
      </c>
      <c r="G41" s="7" t="e">
        <f>#REF!+#REF!</f>
        <v>#REF!</v>
      </c>
      <c r="H41" s="7" t="e">
        <f>#REF!+#REF!</f>
        <v>#REF!</v>
      </c>
      <c r="I41" s="7" t="e">
        <f>#REF!+#REF!</f>
        <v>#REF!</v>
      </c>
    </row>
    <row r="42" spans="4:9" x14ac:dyDescent="0.2">
      <c r="D42" t="s">
        <v>35</v>
      </c>
      <c r="E42" s="7" t="e">
        <f>#REF!</f>
        <v>#REF!</v>
      </c>
      <c r="F42" s="7" t="e">
        <f>#REF!</f>
        <v>#REF!</v>
      </c>
      <c r="G42" s="7" t="e">
        <f>#REF!</f>
        <v>#REF!</v>
      </c>
      <c r="H42" s="7" t="e">
        <f>#REF!</f>
        <v>#REF!</v>
      </c>
      <c r="I42" s="7" t="e">
        <f>#REF!</f>
        <v>#REF!</v>
      </c>
    </row>
    <row r="43" spans="4:9" x14ac:dyDescent="0.2">
      <c r="D43" t="s">
        <v>36</v>
      </c>
      <c r="E43" s="7" t="e">
        <f>#REF!+#REF!</f>
        <v>#REF!</v>
      </c>
      <c r="F43" s="7" t="e">
        <f>#REF!+#REF!</f>
        <v>#REF!</v>
      </c>
      <c r="G43" s="7" t="e">
        <f>#REF!+#REF!</f>
        <v>#REF!</v>
      </c>
      <c r="H43" s="7" t="e">
        <f>#REF!+#REF!</f>
        <v>#REF!</v>
      </c>
      <c r="I43" s="7" t="e">
        <f>#REF!+#REF!</f>
        <v>#REF!</v>
      </c>
    </row>
    <row r="44" spans="4:9" x14ac:dyDescent="0.2">
      <c r="D44" t="s">
        <v>37</v>
      </c>
      <c r="E44" s="7" t="e">
        <f>#REF!</f>
        <v>#REF!</v>
      </c>
      <c r="F44" s="7" t="e">
        <f>#REF!</f>
        <v>#REF!</v>
      </c>
      <c r="G44" s="7" t="e">
        <f>#REF!</f>
        <v>#REF!</v>
      </c>
      <c r="H44" s="7" t="e">
        <f>#REF!</f>
        <v>#REF!</v>
      </c>
      <c r="I44" s="7" t="e">
        <f>#REF!</f>
        <v>#REF!</v>
      </c>
    </row>
    <row r="45" spans="4:9" x14ac:dyDescent="0.2">
      <c r="D45" t="s">
        <v>24</v>
      </c>
      <c r="E45" s="7" t="e">
        <f>#REF!</f>
        <v>#REF!</v>
      </c>
      <c r="F45" s="7" t="e">
        <f>#REF!</f>
        <v>#REF!</v>
      </c>
      <c r="G45" s="7" t="e">
        <f>#REF!</f>
        <v>#REF!</v>
      </c>
      <c r="H45" s="7" t="e">
        <f>#REF!</f>
        <v>#REF!</v>
      </c>
      <c r="I45" s="7" t="e">
        <f>#REF!</f>
        <v>#REF!</v>
      </c>
    </row>
    <row r="47" spans="4:9" x14ac:dyDescent="0.2">
      <c r="E47" s="53">
        <f>Stammdaten!$E$9</f>
        <v>2019</v>
      </c>
      <c r="F47" s="53">
        <f>E47+1</f>
        <v>2020</v>
      </c>
      <c r="G47" s="53">
        <f t="shared" ref="G47:I47" si="10">F47+1</f>
        <v>2021</v>
      </c>
      <c r="H47" s="53">
        <f t="shared" si="10"/>
        <v>2022</v>
      </c>
      <c r="I47" s="53">
        <f t="shared" si="10"/>
        <v>2023</v>
      </c>
    </row>
    <row r="48" spans="4:9" x14ac:dyDescent="0.2">
      <c r="D48" t="s">
        <v>33</v>
      </c>
      <c r="E48" s="7" t="e">
        <f>#REF!</f>
        <v>#REF!</v>
      </c>
      <c r="F48" s="7" t="e">
        <f>#REF!</f>
        <v>#REF!</v>
      </c>
      <c r="G48" s="7" t="e">
        <f>#REF!</f>
        <v>#REF!</v>
      </c>
      <c r="H48" s="7" t="e">
        <f>#REF!</f>
        <v>#REF!</v>
      </c>
      <c r="I48" s="7" t="e">
        <f>#REF!</f>
        <v>#REF!</v>
      </c>
    </row>
    <row r="49" spans="4:9" x14ac:dyDescent="0.2">
      <c r="D49" t="s">
        <v>34</v>
      </c>
      <c r="E49" s="7" t="e">
        <f>#REF!+#REF!</f>
        <v>#REF!</v>
      </c>
      <c r="F49" s="7" t="e">
        <f>#REF!+#REF!</f>
        <v>#REF!</v>
      </c>
      <c r="G49" s="7" t="e">
        <f>#REF!+#REF!</f>
        <v>#REF!</v>
      </c>
      <c r="H49" s="7" t="e">
        <f>#REF!+#REF!</f>
        <v>#REF!</v>
      </c>
      <c r="I49" s="7" t="e">
        <f>#REF!+#REF!</f>
        <v>#REF!</v>
      </c>
    </row>
    <row r="50" spans="4:9" x14ac:dyDescent="0.2">
      <c r="D50" t="s">
        <v>35</v>
      </c>
      <c r="E50" s="7" t="e">
        <f>#REF!</f>
        <v>#REF!</v>
      </c>
      <c r="F50" s="7" t="e">
        <f>#REF!</f>
        <v>#REF!</v>
      </c>
      <c r="G50" s="7" t="e">
        <f>#REF!</f>
        <v>#REF!</v>
      </c>
      <c r="H50" s="7" t="e">
        <f>#REF!</f>
        <v>#REF!</v>
      </c>
      <c r="I50" s="7" t="e">
        <f>#REF!</f>
        <v>#REF!</v>
      </c>
    </row>
    <row r="51" spans="4:9" x14ac:dyDescent="0.2">
      <c r="D51" t="s">
        <v>36</v>
      </c>
      <c r="E51" s="7" t="e">
        <f>#REF!+#REF!</f>
        <v>#REF!</v>
      </c>
      <c r="F51" s="7" t="e">
        <f>#REF!+#REF!</f>
        <v>#REF!</v>
      </c>
      <c r="G51" s="7" t="e">
        <f>#REF!+#REF!</f>
        <v>#REF!</v>
      </c>
      <c r="H51" s="7" t="e">
        <f>#REF!+#REF!</f>
        <v>#REF!</v>
      </c>
      <c r="I51" s="7" t="e">
        <f>#REF!+#REF!</f>
        <v>#REF!</v>
      </c>
    </row>
    <row r="52" spans="4:9" x14ac:dyDescent="0.2">
      <c r="D52" t="s">
        <v>37</v>
      </c>
      <c r="E52" s="7" t="e">
        <f>#REF!</f>
        <v>#REF!</v>
      </c>
      <c r="F52" s="7" t="e">
        <f>#REF!</f>
        <v>#REF!</v>
      </c>
      <c r="G52" s="7" t="e">
        <f>#REF!</f>
        <v>#REF!</v>
      </c>
      <c r="H52" s="7" t="e">
        <f>#REF!</f>
        <v>#REF!</v>
      </c>
      <c r="I52" s="7" t="e">
        <f>#REF!</f>
        <v>#REF!</v>
      </c>
    </row>
    <row r="53" spans="4:9" x14ac:dyDescent="0.2">
      <c r="D53" t="s">
        <v>24</v>
      </c>
      <c r="E53" s="7" t="e">
        <f>#REF!</f>
        <v>#REF!</v>
      </c>
      <c r="F53" s="7" t="e">
        <f>#REF!</f>
        <v>#REF!</v>
      </c>
      <c r="G53" s="7" t="e">
        <f>#REF!</f>
        <v>#REF!</v>
      </c>
      <c r="H53" s="7" t="e">
        <f>#REF!</f>
        <v>#REF!</v>
      </c>
      <c r="I53" s="7" t="e">
        <f>#REF!</f>
        <v>#REF!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P68"/>
  <sheetViews>
    <sheetView workbookViewId="0">
      <selection activeCell="C46" sqref="C46:H68"/>
    </sheetView>
  </sheetViews>
  <sheetFormatPr baseColWidth="10" defaultRowHeight="12.75" x14ac:dyDescent="0.2"/>
  <cols>
    <col min="3" max="3" width="15.7109375" bestFit="1" customWidth="1"/>
  </cols>
  <sheetData>
    <row r="1" spans="1:7" x14ac:dyDescent="0.2">
      <c r="A1" s="15"/>
      <c r="B1" s="15"/>
      <c r="C1" s="50" t="str">
        <f>Stammdaten!E7</f>
        <v>Muster GmbH</v>
      </c>
      <c r="D1" s="15">
        <f>Hilfsblatt!B9</f>
        <v>2016</v>
      </c>
      <c r="E1" s="15" t="str">
        <f>Hilfsblatt!E9</f>
        <v>Plan</v>
      </c>
      <c r="F1" s="15" t="str">
        <f>IF(Hilfsblatt!$I$17="(alle)","Summe",Hilfsblatt!H20)</f>
        <v>Summe</v>
      </c>
      <c r="G1" s="15">
        <f>IF(Hilfsblatt!$I$17="(alle)",10001,Hilfsblatt!I20)</f>
        <v>10001</v>
      </c>
    </row>
    <row r="2" spans="1:7" x14ac:dyDescent="0.2">
      <c r="A2" t="s">
        <v>44</v>
      </c>
      <c r="B2" t="str">
        <f>Hilfsblatt!E9</f>
        <v>Plan</v>
      </c>
    </row>
    <row r="5" spans="1:7" x14ac:dyDescent="0.2">
      <c r="C5" s="17">
        <v>786</v>
      </c>
      <c r="D5" s="7" t="e">
        <f>IF($B$2="Plan",IF($D$1=Hilfsblatt!$A$2,1,0)*(#REF!)+IF($D$1=Hilfsblatt!$A$3,1,0)*(#REF!),IF($D$1=Hilfsblatt!$A$2,1,0)*(#REF!)+IF($D$1=Hilfsblatt!$A$3,1,0)*(#REF!))</f>
        <v>#REF!</v>
      </c>
    </row>
    <row r="6" spans="1:7" x14ac:dyDescent="0.2">
      <c r="C6">
        <v>700</v>
      </c>
      <c r="D6" s="7" t="e">
        <f>IF($B$2="Plan",IF($D$1=Hilfsblatt!$A$2,1,0)*(#REF!)+IF($D$1=Hilfsblatt!$A$3,1,0)*(#REF!),IF($D$1=Hilfsblatt!$A$2,1,0)*(#REF!)+IF($D$1=Hilfsblatt!$A$3,1,0)*(#REF!))</f>
        <v>#REF!</v>
      </c>
    </row>
    <row r="7" spans="1:7" x14ac:dyDescent="0.2">
      <c r="C7">
        <v>704</v>
      </c>
      <c r="D7" s="7" t="e">
        <f>IF($B$2="Plan",IF($D$1=Hilfsblatt!$A$2,1,0)*(#REF!+#REF!+#REF!)+IF($D$1=Hilfsblatt!$A$3,1,0)*(#REF!+#REF!+#REF!),IF($D$1=Hilfsblatt!$A$2,1,0)*(#REF!+#REF!+#REF!)+IF($D$1=Hilfsblatt!$A$3,1,0)*(#REF!+#REF!+#REF!))</f>
        <v>#REF!</v>
      </c>
    </row>
    <row r="8" spans="1:7" x14ac:dyDescent="0.2">
      <c r="D8" s="7"/>
    </row>
    <row r="9" spans="1:7" x14ac:dyDescent="0.2">
      <c r="C9">
        <v>786</v>
      </c>
      <c r="D9" s="7" t="e">
        <f>D5</f>
        <v>#REF!</v>
      </c>
    </row>
    <row r="10" spans="1:7" x14ac:dyDescent="0.2">
      <c r="C10">
        <v>719</v>
      </c>
      <c r="D10" s="7" t="e">
        <f>IF($B$2="Plan",IF($D$1=Hilfsblatt!$A$2,1,0)*(#REF!)+IF($D$1=Hilfsblatt!$A$3,1,0)*(#REF!),IF($D$1=Hilfsblatt!$A$2,1,0)*(#REF!)+IF($D$1=Hilfsblatt!$A$3,1,0)*(#REF!))</f>
        <v>#REF!</v>
      </c>
    </row>
    <row r="11" spans="1:7" x14ac:dyDescent="0.2">
      <c r="C11">
        <v>722</v>
      </c>
      <c r="D11" s="7"/>
    </row>
    <row r="12" spans="1:7" x14ac:dyDescent="0.2">
      <c r="C12">
        <v>718</v>
      </c>
      <c r="D12" s="7" t="e">
        <f>IF($B$2="Plan",IF($D$1=Hilfsblatt!$A$2,1,0)*(#REF!)+IF($D$1=Hilfsblatt!$A$3,1,0)*(#REF!),IF($D$1=Hilfsblatt!$A$2,1,0)*(#REF!)+IF($D$1=Hilfsblatt!$A$3,1,0)*(#REF!))</f>
        <v>#REF!</v>
      </c>
    </row>
    <row r="13" spans="1:7" x14ac:dyDescent="0.2">
      <c r="C13">
        <v>716</v>
      </c>
      <c r="D13" s="7" t="e">
        <f>IF($B$2="Plan",IF($D$1=Hilfsblatt!$A$2,1,0)*(#REF!)+IF($D$1=Hilfsblatt!$A$3,1,0)*(#REF!),IF($D$1=Hilfsblatt!$A$2,1,0)*(#REF!)+IF($D$1=Hilfsblatt!$A$3,1,0)*(#REF!))</f>
        <v>#REF!</v>
      </c>
    </row>
    <row r="14" spans="1:7" x14ac:dyDescent="0.2">
      <c r="D14" s="7"/>
    </row>
    <row r="15" spans="1:7" x14ac:dyDescent="0.2">
      <c r="D15" s="7"/>
    </row>
    <row r="16" spans="1:7" x14ac:dyDescent="0.2">
      <c r="C16" s="18" t="s">
        <v>47</v>
      </c>
      <c r="D16" s="19" t="e">
        <f>D9-D17</f>
        <v>#REF!</v>
      </c>
      <c r="F16" s="13" t="s">
        <v>39</v>
      </c>
      <c r="G16" t="e">
        <f>IF(Pivot_GuV!S5=0,0,Pivot_GuV!S13/Pivot_GuV!S5)</f>
        <v>#REF!</v>
      </c>
    </row>
    <row r="17" spans="3:16" x14ac:dyDescent="0.2">
      <c r="C17" s="18" t="s">
        <v>48</v>
      </c>
      <c r="D17" s="19" t="e">
        <f>D10+D11+D12+D13</f>
        <v>#REF!</v>
      </c>
      <c r="F17" s="13" t="s">
        <v>40</v>
      </c>
      <c r="G17" t="e">
        <f>IF(P24=0,0,Pivot_GuV!S13/P24)</f>
        <v>#REF!</v>
      </c>
    </row>
    <row r="18" spans="3:16" x14ac:dyDescent="0.2">
      <c r="C18" s="18" t="s">
        <v>46</v>
      </c>
      <c r="D18" s="19" t="e">
        <f>D6+D7</f>
        <v>#REF!</v>
      </c>
      <c r="F18" s="13" t="s">
        <v>41</v>
      </c>
      <c r="G18" t="e">
        <f>IF(P27=0,0,Pivot_GuV!S13/P27)</f>
        <v>#REF!</v>
      </c>
    </row>
    <row r="19" spans="3:16" x14ac:dyDescent="0.2">
      <c r="C19" s="18" t="s">
        <v>45</v>
      </c>
      <c r="D19" s="19" t="e">
        <f>D5-D18</f>
        <v>#REF!</v>
      </c>
    </row>
    <row r="22" spans="3:16" x14ac:dyDescent="0.2">
      <c r="C22" s="13" t="s">
        <v>19</v>
      </c>
      <c r="D22" s="7" t="e">
        <f>IF($B$2="Plan",D30,D38)</f>
        <v>#REF!</v>
      </c>
      <c r="E22" s="7" t="e">
        <f t="shared" ref="E22:P22" si="0">IF($B$2="Plan",E30,E38)</f>
        <v>#REF!</v>
      </c>
      <c r="F22" s="7" t="e">
        <f t="shared" si="0"/>
        <v>#REF!</v>
      </c>
      <c r="G22" s="7" t="e">
        <f t="shared" si="0"/>
        <v>#REF!</v>
      </c>
      <c r="H22" s="7" t="e">
        <f t="shared" si="0"/>
        <v>#REF!</v>
      </c>
      <c r="I22" s="7" t="e">
        <f t="shared" si="0"/>
        <v>#REF!</v>
      </c>
      <c r="J22" s="7" t="e">
        <f t="shared" si="0"/>
        <v>#REF!</v>
      </c>
      <c r="K22" s="7" t="e">
        <f t="shared" si="0"/>
        <v>#REF!</v>
      </c>
      <c r="L22" s="7" t="e">
        <f t="shared" si="0"/>
        <v>#REF!</v>
      </c>
      <c r="M22" s="7" t="e">
        <f t="shared" si="0"/>
        <v>#REF!</v>
      </c>
      <c r="N22" s="7" t="e">
        <f t="shared" si="0"/>
        <v>#REF!</v>
      </c>
      <c r="O22" s="7" t="e">
        <f t="shared" si="0"/>
        <v>#REF!</v>
      </c>
      <c r="P22" s="7" t="e">
        <f t="shared" si="0"/>
        <v>#REF!</v>
      </c>
    </row>
    <row r="23" spans="3:16" x14ac:dyDescent="0.2">
      <c r="C23" s="13" t="s">
        <v>49</v>
      </c>
      <c r="D23" s="7" t="e">
        <f t="shared" ref="D23:P23" si="1">IF($B$2="Plan",D31,D39)</f>
        <v>#REF!</v>
      </c>
      <c r="E23" s="7" t="e">
        <f t="shared" si="1"/>
        <v>#REF!</v>
      </c>
      <c r="F23" s="7" t="e">
        <f t="shared" si="1"/>
        <v>#REF!</v>
      </c>
      <c r="G23" s="7" t="e">
        <f t="shared" si="1"/>
        <v>#REF!</v>
      </c>
      <c r="H23" s="7" t="e">
        <f t="shared" si="1"/>
        <v>#REF!</v>
      </c>
      <c r="I23" s="7" t="e">
        <f t="shared" si="1"/>
        <v>#REF!</v>
      </c>
      <c r="J23" s="7" t="e">
        <f t="shared" si="1"/>
        <v>#REF!</v>
      </c>
      <c r="K23" s="7" t="e">
        <f t="shared" si="1"/>
        <v>#REF!</v>
      </c>
      <c r="L23" s="7" t="e">
        <f t="shared" si="1"/>
        <v>#REF!</v>
      </c>
      <c r="M23" s="7" t="e">
        <f t="shared" si="1"/>
        <v>#REF!</v>
      </c>
      <c r="N23" s="7" t="e">
        <f t="shared" si="1"/>
        <v>#REF!</v>
      </c>
      <c r="O23" s="7" t="e">
        <f t="shared" si="1"/>
        <v>#REF!</v>
      </c>
      <c r="P23" s="7" t="e">
        <f t="shared" si="1"/>
        <v>#REF!</v>
      </c>
    </row>
    <row r="24" spans="3:16" x14ac:dyDescent="0.2">
      <c r="C24" s="13" t="s">
        <v>21</v>
      </c>
      <c r="D24" s="7" t="e">
        <f t="shared" ref="D24:P24" si="2">IF($B$2="Plan",D32,D40)</f>
        <v>#REF!</v>
      </c>
      <c r="E24" s="7" t="e">
        <f t="shared" si="2"/>
        <v>#REF!</v>
      </c>
      <c r="F24" s="7" t="e">
        <f t="shared" si="2"/>
        <v>#REF!</v>
      </c>
      <c r="G24" s="7" t="e">
        <f t="shared" si="2"/>
        <v>#REF!</v>
      </c>
      <c r="H24" s="7" t="e">
        <f t="shared" si="2"/>
        <v>#REF!</v>
      </c>
      <c r="I24" s="7" t="e">
        <f t="shared" si="2"/>
        <v>#REF!</v>
      </c>
      <c r="J24" s="7" t="e">
        <f t="shared" si="2"/>
        <v>#REF!</v>
      </c>
      <c r="K24" s="7" t="e">
        <f t="shared" si="2"/>
        <v>#REF!</v>
      </c>
      <c r="L24" s="7" t="e">
        <f t="shared" si="2"/>
        <v>#REF!</v>
      </c>
      <c r="M24" s="7" t="e">
        <f t="shared" si="2"/>
        <v>#REF!</v>
      </c>
      <c r="N24" s="7" t="e">
        <f t="shared" si="2"/>
        <v>#REF!</v>
      </c>
      <c r="O24" s="7" t="e">
        <f t="shared" si="2"/>
        <v>#REF!</v>
      </c>
      <c r="P24" s="7" t="e">
        <f t="shared" si="2"/>
        <v>#REF!</v>
      </c>
    </row>
    <row r="25" spans="3:16" x14ac:dyDescent="0.2">
      <c r="C25" s="13" t="s">
        <v>20</v>
      </c>
      <c r="D25" s="7" t="e">
        <f t="shared" ref="D25:P25" si="3">IF($B$2="Plan",D33,D41)</f>
        <v>#REF!</v>
      </c>
      <c r="E25" s="7" t="e">
        <f t="shared" si="3"/>
        <v>#REF!</v>
      </c>
      <c r="F25" s="7" t="e">
        <f t="shared" si="3"/>
        <v>#REF!</v>
      </c>
      <c r="G25" s="7" t="e">
        <f t="shared" si="3"/>
        <v>#REF!</v>
      </c>
      <c r="H25" s="7" t="e">
        <f t="shared" si="3"/>
        <v>#REF!</v>
      </c>
      <c r="I25" s="7" t="e">
        <f t="shared" si="3"/>
        <v>#REF!</v>
      </c>
      <c r="J25" s="7" t="e">
        <f t="shared" si="3"/>
        <v>#REF!</v>
      </c>
      <c r="K25" s="7" t="e">
        <f t="shared" si="3"/>
        <v>#REF!</v>
      </c>
      <c r="L25" s="7" t="e">
        <f t="shared" si="3"/>
        <v>#REF!</v>
      </c>
      <c r="M25" s="7" t="e">
        <f t="shared" si="3"/>
        <v>#REF!</v>
      </c>
      <c r="N25" s="7" t="e">
        <f t="shared" si="3"/>
        <v>#REF!</v>
      </c>
      <c r="O25" s="7" t="e">
        <f t="shared" si="3"/>
        <v>#REF!</v>
      </c>
      <c r="P25" s="7" t="e">
        <f t="shared" si="3"/>
        <v>#REF!</v>
      </c>
    </row>
    <row r="26" spans="3:16" x14ac:dyDescent="0.2">
      <c r="C26" s="13" t="s">
        <v>50</v>
      </c>
      <c r="D26" s="7" t="e">
        <f t="shared" ref="D26:P26" si="4">IF($B$2="Plan",D34,D42)</f>
        <v>#REF!</v>
      </c>
      <c r="E26" s="7" t="e">
        <f t="shared" si="4"/>
        <v>#REF!</v>
      </c>
      <c r="F26" s="7" t="e">
        <f t="shared" si="4"/>
        <v>#REF!</v>
      </c>
      <c r="G26" s="7" t="e">
        <f t="shared" si="4"/>
        <v>#REF!</v>
      </c>
      <c r="H26" s="7" t="e">
        <f t="shared" si="4"/>
        <v>#REF!</v>
      </c>
      <c r="I26" s="7" t="e">
        <f t="shared" si="4"/>
        <v>#REF!</v>
      </c>
      <c r="J26" s="7" t="e">
        <f t="shared" si="4"/>
        <v>#REF!</v>
      </c>
      <c r="K26" s="7" t="e">
        <f t="shared" si="4"/>
        <v>#REF!</v>
      </c>
      <c r="L26" s="7" t="e">
        <f t="shared" si="4"/>
        <v>#REF!</v>
      </c>
      <c r="M26" s="7" t="e">
        <f t="shared" si="4"/>
        <v>#REF!</v>
      </c>
      <c r="N26" s="7" t="e">
        <f t="shared" si="4"/>
        <v>#REF!</v>
      </c>
      <c r="O26" s="7" t="e">
        <f t="shared" si="4"/>
        <v>#REF!</v>
      </c>
      <c r="P26" s="7" t="e">
        <f t="shared" si="4"/>
        <v>#REF!</v>
      </c>
    </row>
    <row r="27" spans="3:16" x14ac:dyDescent="0.2">
      <c r="C27" s="10" t="s">
        <v>42</v>
      </c>
      <c r="D27" s="7" t="e">
        <f t="shared" ref="D27:P27" si="5">IF($B$2="Plan",D35,D43)</f>
        <v>#REF!</v>
      </c>
      <c r="E27" s="7" t="e">
        <f t="shared" si="5"/>
        <v>#REF!</v>
      </c>
      <c r="F27" s="7" t="e">
        <f t="shared" si="5"/>
        <v>#REF!</v>
      </c>
      <c r="G27" s="7" t="e">
        <f t="shared" si="5"/>
        <v>#REF!</v>
      </c>
      <c r="H27" s="7" t="e">
        <f t="shared" si="5"/>
        <v>#REF!</v>
      </c>
      <c r="I27" s="7" t="e">
        <f t="shared" si="5"/>
        <v>#REF!</v>
      </c>
      <c r="J27" s="7" t="e">
        <f t="shared" si="5"/>
        <v>#REF!</v>
      </c>
      <c r="K27" s="7" t="e">
        <f t="shared" si="5"/>
        <v>#REF!</v>
      </c>
      <c r="L27" s="7" t="e">
        <f t="shared" si="5"/>
        <v>#REF!</v>
      </c>
      <c r="M27" s="7" t="e">
        <f t="shared" si="5"/>
        <v>#REF!</v>
      </c>
      <c r="N27" s="7" t="e">
        <f t="shared" si="5"/>
        <v>#REF!</v>
      </c>
      <c r="O27" s="7" t="e">
        <f t="shared" si="5"/>
        <v>#REF!</v>
      </c>
      <c r="P27" s="7" t="e">
        <f t="shared" si="5"/>
        <v>#REF!</v>
      </c>
    </row>
    <row r="29" spans="3:16" x14ac:dyDescent="0.2">
      <c r="D29">
        <v>1</v>
      </c>
      <c r="E29">
        <v>2</v>
      </c>
      <c r="F29">
        <v>3</v>
      </c>
      <c r="G29">
        <v>4</v>
      </c>
      <c r="H29">
        <v>5</v>
      </c>
      <c r="I29">
        <v>6</v>
      </c>
      <c r="J29">
        <v>7</v>
      </c>
      <c r="K29">
        <v>8</v>
      </c>
      <c r="L29">
        <v>9</v>
      </c>
      <c r="M29">
        <v>10</v>
      </c>
      <c r="N29">
        <v>11</v>
      </c>
      <c r="O29">
        <v>12</v>
      </c>
      <c r="P29">
        <v>10001</v>
      </c>
    </row>
    <row r="30" spans="3:16" x14ac:dyDescent="0.2">
      <c r="C30" s="13" t="s">
        <v>19</v>
      </c>
      <c r="D30" t="e">
        <f>IF($D$1=Hilfsblatt!$A$2,1,0)*(#REF!)+IF($D$1=Hilfsblatt!$A$3,1,0)*(#REF!)+IF($D$1=Hilfsblatt!$A$4,1,0)*($P30-(#REF!-#REF!)/12*(12-D$29))+IF($D$1=Hilfsblatt!$A$5,1,0)*($P30-(#REF!-#REF!)/12*(12-D$29))+IF($D$1=Hilfsblatt!$A$6,1,0)*($P30-(#REF!-#REF!)/12*(12-D$29))</f>
        <v>#REF!</v>
      </c>
      <c r="E30" t="e">
        <f>IF($D$1=Hilfsblatt!$A$2,1,0)*(#REF!)+IF($D$1=Hilfsblatt!$A$3,1,0)*(#REF!)+IF($D$1=Hilfsblatt!$A$4,1,0)*($P30-(#REF!-#REF!)/12*(12-E$29))+IF($D$1=Hilfsblatt!$A$5,1,0)*($P30-(#REF!-#REF!)/12*(12-E$29))+IF($D$1=Hilfsblatt!$A$6,1,0)*($P30-(#REF!-#REF!)/12*(12-E$29))</f>
        <v>#REF!</v>
      </c>
      <c r="F30" t="e">
        <f>IF($D$1=Hilfsblatt!$A$2,1,0)*(#REF!)+IF($D$1=Hilfsblatt!$A$3,1,0)*(#REF!)+IF($D$1=Hilfsblatt!$A$4,1,0)*($P30-(#REF!-#REF!)/12*(12-F$29))+IF($D$1=Hilfsblatt!$A$5,1,0)*($P30-(#REF!-#REF!)/12*(12-F$29))+IF($D$1=Hilfsblatt!$A$6,1,0)*($P30-(#REF!-#REF!)/12*(12-F$29))</f>
        <v>#REF!</v>
      </c>
      <c r="G30" t="e">
        <f>IF($D$1=Hilfsblatt!$A$2,1,0)*(#REF!)+IF($D$1=Hilfsblatt!$A$3,1,0)*(#REF!)+IF($D$1=Hilfsblatt!$A$4,1,0)*($P30-(#REF!-#REF!)/12*(12-G$29))+IF($D$1=Hilfsblatt!$A$5,1,0)*($P30-(#REF!-#REF!)/12*(12-G$29))+IF($D$1=Hilfsblatt!$A$6,1,0)*($P30-(#REF!-#REF!)/12*(12-G$29))</f>
        <v>#REF!</v>
      </c>
      <c r="H30" t="e">
        <f>IF($D$1=Hilfsblatt!$A$2,1,0)*(#REF!)+IF($D$1=Hilfsblatt!$A$3,1,0)*(#REF!)+IF($D$1=Hilfsblatt!$A$4,1,0)*($P30-(#REF!-#REF!)/12*(12-H$29))+IF($D$1=Hilfsblatt!$A$5,1,0)*($P30-(#REF!-#REF!)/12*(12-H$29))+IF($D$1=Hilfsblatt!$A$6,1,0)*($P30-(#REF!-#REF!)/12*(12-H$29))</f>
        <v>#REF!</v>
      </c>
      <c r="I30" t="e">
        <f>IF($D$1=Hilfsblatt!$A$2,1,0)*(#REF!)+IF($D$1=Hilfsblatt!$A$3,1,0)*(#REF!)+IF($D$1=Hilfsblatt!$A$4,1,0)*($P30-(#REF!-#REF!)/12*(12-I$29))+IF($D$1=Hilfsblatt!$A$5,1,0)*($P30-(#REF!-#REF!)/12*(12-I$29))+IF($D$1=Hilfsblatt!$A$6,1,0)*($P30-(#REF!-#REF!)/12*(12-I$29))</f>
        <v>#REF!</v>
      </c>
      <c r="J30" t="e">
        <f>IF($D$1=Hilfsblatt!$A$2,1,0)*(#REF!)+IF($D$1=Hilfsblatt!$A$3,1,0)*(#REF!)+IF($D$1=Hilfsblatt!$A$4,1,0)*($P30-(#REF!-#REF!)/12*(12-J$29))+IF($D$1=Hilfsblatt!$A$5,1,0)*($P30-(#REF!-#REF!)/12*(12-J$29))+IF($D$1=Hilfsblatt!$A$6,1,0)*($P30-(#REF!-#REF!)/12*(12-J$29))</f>
        <v>#REF!</v>
      </c>
      <c r="K30" t="e">
        <f>IF($D$1=Hilfsblatt!$A$2,1,0)*(#REF!)+IF($D$1=Hilfsblatt!$A$3,1,0)*(#REF!)+IF($D$1=Hilfsblatt!$A$4,1,0)*($P30-(#REF!-#REF!)/12*(12-K$29))+IF($D$1=Hilfsblatt!$A$5,1,0)*($P30-(#REF!-#REF!)/12*(12-K$29))+IF($D$1=Hilfsblatt!$A$6,1,0)*($P30-(#REF!-#REF!)/12*(12-K$29))</f>
        <v>#REF!</v>
      </c>
      <c r="L30" t="e">
        <f>IF($D$1=Hilfsblatt!$A$2,1,0)*(#REF!)+IF($D$1=Hilfsblatt!$A$3,1,0)*(#REF!)+IF($D$1=Hilfsblatt!$A$4,1,0)*($P30-(#REF!-#REF!)/12*(12-L$29))+IF($D$1=Hilfsblatt!$A$5,1,0)*($P30-(#REF!-#REF!)/12*(12-L$29))+IF($D$1=Hilfsblatt!$A$6,1,0)*($P30-(#REF!-#REF!)/12*(12-L$29))</f>
        <v>#REF!</v>
      </c>
      <c r="M30" t="e">
        <f>IF($D$1=Hilfsblatt!$A$2,1,0)*(#REF!)+IF($D$1=Hilfsblatt!$A$3,1,0)*(#REF!)+IF($D$1=Hilfsblatt!$A$4,1,0)*($P30-(#REF!-#REF!)/12*(12-M$29))+IF($D$1=Hilfsblatt!$A$5,1,0)*($P30-(#REF!-#REF!)/12*(12-M$29))+IF($D$1=Hilfsblatt!$A$6,1,0)*($P30-(#REF!-#REF!)/12*(12-M$29))</f>
        <v>#REF!</v>
      </c>
      <c r="N30" t="e">
        <f>IF($D$1=Hilfsblatt!$A$2,1,0)*(#REF!)+IF($D$1=Hilfsblatt!$A$3,1,0)*(#REF!)+IF($D$1=Hilfsblatt!$A$4,1,0)*($P30-(#REF!-#REF!)/12*(12-N$29))+IF($D$1=Hilfsblatt!$A$5,1,0)*($P30-(#REF!-#REF!)/12*(12-N$29))+IF($D$1=Hilfsblatt!$A$6,1,0)*($P30-(#REF!-#REF!)/12*(12-N$29))</f>
        <v>#REF!</v>
      </c>
      <c r="O30" t="e">
        <f>IF($D$1=Hilfsblatt!$A$2,1,0)*(#REF!)+IF($D$1=Hilfsblatt!$A$3,1,0)*(#REF!)+IF($D$1=Hilfsblatt!$A$4,1,0)*($P30-(#REF!-#REF!)/12*(12-O$29))+IF($D$1=Hilfsblatt!$A$5,1,0)*($P30-(#REF!-#REF!)/12*(12-O$29))+IF($D$1=Hilfsblatt!$A$6,1,0)*($P30-(#REF!-#REF!)/12*(12-O$29))</f>
        <v>#REF!</v>
      </c>
      <c r="P30" t="e">
        <f>IF($D$1=Hilfsblatt!$A$2,1,0)*(#REF!)+IF($D$1=Hilfsblatt!$A$3,1,0)*(#REF!)+IF($D$1=Hilfsblatt!$A$4,1,0)*(#REF!)+IF($D$1=Hilfsblatt!$A$5,1,0)*(#REF!)+IF($D$1=Hilfsblatt!$A$6,1,0)*(#REF!)</f>
        <v>#REF!</v>
      </c>
    </row>
    <row r="31" spans="3:16" x14ac:dyDescent="0.2">
      <c r="C31" s="13" t="s">
        <v>49</v>
      </c>
      <c r="D31" t="e">
        <f t="shared" ref="D31:O31" si="6">D35-D30</f>
        <v>#REF!</v>
      </c>
      <c r="E31" t="e">
        <f t="shared" si="6"/>
        <v>#REF!</v>
      </c>
      <c r="F31" t="e">
        <f t="shared" si="6"/>
        <v>#REF!</v>
      </c>
      <c r="G31" t="e">
        <f t="shared" si="6"/>
        <v>#REF!</v>
      </c>
      <c r="H31" t="e">
        <f t="shared" si="6"/>
        <v>#REF!</v>
      </c>
      <c r="I31" t="e">
        <f t="shared" si="6"/>
        <v>#REF!</v>
      </c>
      <c r="J31" t="e">
        <f t="shared" si="6"/>
        <v>#REF!</v>
      </c>
      <c r="K31" t="e">
        <f t="shared" si="6"/>
        <v>#REF!</v>
      </c>
      <c r="L31" t="e">
        <f t="shared" si="6"/>
        <v>#REF!</v>
      </c>
      <c r="M31" t="e">
        <f t="shared" si="6"/>
        <v>#REF!</v>
      </c>
      <c r="N31" t="e">
        <f t="shared" si="6"/>
        <v>#REF!</v>
      </c>
      <c r="O31" t="e">
        <f t="shared" si="6"/>
        <v>#REF!</v>
      </c>
      <c r="P31" t="e">
        <f>P35-P30</f>
        <v>#REF!</v>
      </c>
    </row>
    <row r="32" spans="3:16" x14ac:dyDescent="0.2">
      <c r="C32" s="13" t="s">
        <v>21</v>
      </c>
      <c r="D32" t="e">
        <f>IF($D$1=Hilfsblatt!$A$2,1,0)*(#REF!)+IF($D$1=Hilfsblatt!$A$3,1,0)*(#REF!)+IF($D$1=Hilfsblatt!$A$4,1,0)*($P32-(#REF!-#REF!)/12*(12-D$29))+IF($D$1=Hilfsblatt!$A$5,1,0)*($P32-(#REF!-#REF!)/12*(12-D$29))+IF($D$1=Hilfsblatt!$A$6,1,0)*($P32-(#REF!-#REF!)/12*(12-D$29))</f>
        <v>#REF!</v>
      </c>
      <c r="E32" t="e">
        <f>IF($D$1=Hilfsblatt!$A$2,1,0)*(#REF!)+IF($D$1=Hilfsblatt!$A$3,1,0)*(#REF!)+IF($D$1=Hilfsblatt!$A$4,1,0)*($P32-(#REF!-#REF!)/12*(12-E$29))+IF($D$1=Hilfsblatt!$A$5,1,0)*($P32-(#REF!-#REF!)/12*(12-E$29))+IF($D$1=Hilfsblatt!$A$6,1,0)*($P32-(#REF!-#REF!)/12*(12-E$29))</f>
        <v>#REF!</v>
      </c>
      <c r="F32" t="e">
        <f>IF($D$1=Hilfsblatt!$A$2,1,0)*(#REF!)+IF($D$1=Hilfsblatt!$A$3,1,0)*(#REF!)+IF($D$1=Hilfsblatt!$A$4,1,0)*($P32-(#REF!-#REF!)/12*(12-F$29))+IF($D$1=Hilfsblatt!$A$5,1,0)*($P32-(#REF!-#REF!)/12*(12-F$29))+IF($D$1=Hilfsblatt!$A$6,1,0)*($P32-(#REF!-#REF!)/12*(12-F$29))</f>
        <v>#REF!</v>
      </c>
      <c r="G32" t="e">
        <f>IF($D$1=Hilfsblatt!$A$2,1,0)*(#REF!)+IF($D$1=Hilfsblatt!$A$3,1,0)*(#REF!)+IF($D$1=Hilfsblatt!$A$4,1,0)*($P32-(#REF!-#REF!)/12*(12-G$29))+IF($D$1=Hilfsblatt!$A$5,1,0)*($P32-(#REF!-#REF!)/12*(12-G$29))+IF($D$1=Hilfsblatt!$A$6,1,0)*($P32-(#REF!-#REF!)/12*(12-G$29))</f>
        <v>#REF!</v>
      </c>
      <c r="H32" t="e">
        <f>IF($D$1=Hilfsblatt!$A$2,1,0)*(#REF!)+IF($D$1=Hilfsblatt!$A$3,1,0)*(#REF!)+IF($D$1=Hilfsblatt!$A$4,1,0)*($P32-(#REF!-#REF!)/12*(12-H$29))+IF($D$1=Hilfsblatt!$A$5,1,0)*($P32-(#REF!-#REF!)/12*(12-H$29))+IF($D$1=Hilfsblatt!$A$6,1,0)*($P32-(#REF!-#REF!)/12*(12-H$29))</f>
        <v>#REF!</v>
      </c>
      <c r="I32" t="e">
        <f>IF($D$1=Hilfsblatt!$A$2,1,0)*(#REF!)+IF($D$1=Hilfsblatt!$A$3,1,0)*(#REF!)+IF($D$1=Hilfsblatt!$A$4,1,0)*($P32-(#REF!-#REF!)/12*(12-I$29))+IF($D$1=Hilfsblatt!$A$5,1,0)*($P32-(#REF!-#REF!)/12*(12-I$29))+IF($D$1=Hilfsblatt!$A$6,1,0)*($P32-(#REF!-#REF!)/12*(12-I$29))</f>
        <v>#REF!</v>
      </c>
      <c r="J32" t="e">
        <f>IF($D$1=Hilfsblatt!$A$2,1,0)*(#REF!)+IF($D$1=Hilfsblatt!$A$3,1,0)*(#REF!)+IF($D$1=Hilfsblatt!$A$4,1,0)*($P32-(#REF!-#REF!)/12*(12-J$29))+IF($D$1=Hilfsblatt!$A$5,1,0)*($P32-(#REF!-#REF!)/12*(12-J$29))+IF($D$1=Hilfsblatt!$A$6,1,0)*($P32-(#REF!-#REF!)/12*(12-J$29))</f>
        <v>#REF!</v>
      </c>
      <c r="K32" t="e">
        <f>IF($D$1=Hilfsblatt!$A$2,1,0)*(#REF!)+IF($D$1=Hilfsblatt!$A$3,1,0)*(#REF!)+IF($D$1=Hilfsblatt!$A$4,1,0)*($P32-(#REF!-#REF!)/12*(12-K$29))+IF($D$1=Hilfsblatt!$A$5,1,0)*($P32-(#REF!-#REF!)/12*(12-K$29))+IF($D$1=Hilfsblatt!$A$6,1,0)*($P32-(#REF!-#REF!)/12*(12-K$29))</f>
        <v>#REF!</v>
      </c>
      <c r="L32" t="e">
        <f>IF($D$1=Hilfsblatt!$A$2,1,0)*(#REF!)+IF($D$1=Hilfsblatt!$A$3,1,0)*(#REF!)+IF($D$1=Hilfsblatt!$A$4,1,0)*($P32-(#REF!-#REF!)/12*(12-L$29))+IF($D$1=Hilfsblatt!$A$5,1,0)*($P32-(#REF!-#REF!)/12*(12-L$29))+IF($D$1=Hilfsblatt!$A$6,1,0)*($P32-(#REF!-#REF!)/12*(12-L$29))</f>
        <v>#REF!</v>
      </c>
      <c r="M32" t="e">
        <f>IF($D$1=Hilfsblatt!$A$2,1,0)*(#REF!)+IF($D$1=Hilfsblatt!$A$3,1,0)*(#REF!)+IF($D$1=Hilfsblatt!$A$4,1,0)*($P32-(#REF!-#REF!)/12*(12-M$29))+IF($D$1=Hilfsblatt!$A$5,1,0)*($P32-(#REF!-#REF!)/12*(12-M$29))+IF($D$1=Hilfsblatt!$A$6,1,0)*($P32-(#REF!-#REF!)/12*(12-M$29))</f>
        <v>#REF!</v>
      </c>
      <c r="N32" t="e">
        <f>IF($D$1=Hilfsblatt!$A$2,1,0)*(#REF!)+IF($D$1=Hilfsblatt!$A$3,1,0)*(#REF!)+IF($D$1=Hilfsblatt!$A$4,1,0)*($P32-(#REF!-#REF!)/12*(12-N$29))+IF($D$1=Hilfsblatt!$A$5,1,0)*($P32-(#REF!-#REF!)/12*(12-N$29))+IF($D$1=Hilfsblatt!$A$6,1,0)*($P32-(#REF!-#REF!)/12*(12-N$29))</f>
        <v>#REF!</v>
      </c>
      <c r="O32" t="e">
        <f>IF($D$1=Hilfsblatt!$A$2,1,0)*(#REF!)+IF($D$1=Hilfsblatt!$A$3,1,0)*(#REF!)+IF($D$1=Hilfsblatt!$A$4,1,0)*($P32-(#REF!-#REF!)/12*(12-O$29))+IF($D$1=Hilfsblatt!$A$5,1,0)*($P32-(#REF!-#REF!)/12*(12-O$29))+IF($D$1=Hilfsblatt!$A$6,1,0)*($P32-(#REF!-#REF!)/12*(12-O$29))</f>
        <v>#REF!</v>
      </c>
      <c r="P32" t="e">
        <f>IF($D$1=Hilfsblatt!$A$2,1,0)*(#REF!)+IF($D$1=Hilfsblatt!$A$3,1,0)*(#REF!)+IF($D$1=Hilfsblatt!$A$4,1,0)*(#REF!)+IF($D$1=Hilfsblatt!$A$5,1,0)*(#REF!)+IF($D$1=Hilfsblatt!$A$6,1,0)*(#REF!)</f>
        <v>#REF!</v>
      </c>
    </row>
    <row r="33" spans="3:16" x14ac:dyDescent="0.2">
      <c r="C33" s="13" t="s">
        <v>20</v>
      </c>
      <c r="D33" t="e">
        <f>IF($D$1=Hilfsblatt!$A$2,1,0)*(#REF!)+IF($D$1=Hilfsblatt!$A$3,1,0)*(#REF!)+IF($D$1=Hilfsblatt!$A$4,1,0)*($P33-(#REF!-#REF!)/12*(12-D$29))+IF($D$1=Hilfsblatt!$A$5,1,0)*($P33-(#REF!-#REF!)/12*(12-D$29))+IF($D$1=Hilfsblatt!$A$6,1,0)*($P33-(#REF!-#REF!)/12*(12-D$29))</f>
        <v>#REF!</v>
      </c>
      <c r="E33" t="e">
        <f>IF($D$1=Hilfsblatt!$A$2,1,0)*(#REF!)+IF($D$1=Hilfsblatt!$A$3,1,0)*(#REF!)+IF($D$1=Hilfsblatt!$A$4,1,0)*($P33-(#REF!-#REF!)/12*(12-E$29))+IF($D$1=Hilfsblatt!$A$5,1,0)*($P33-(#REF!-#REF!)/12*(12-E$29))+IF($D$1=Hilfsblatt!$A$6,1,0)*($P33-(#REF!-#REF!)/12*(12-E$29))</f>
        <v>#REF!</v>
      </c>
      <c r="F33" t="e">
        <f>IF($D$1=Hilfsblatt!$A$2,1,0)*(#REF!)+IF($D$1=Hilfsblatt!$A$3,1,0)*(#REF!)+IF($D$1=Hilfsblatt!$A$4,1,0)*($P33-(#REF!-#REF!)/12*(12-F$29))+IF($D$1=Hilfsblatt!$A$5,1,0)*($P33-(#REF!-#REF!)/12*(12-F$29))+IF($D$1=Hilfsblatt!$A$6,1,0)*($P33-(#REF!-#REF!)/12*(12-F$29))</f>
        <v>#REF!</v>
      </c>
      <c r="G33" t="e">
        <f>IF($D$1=Hilfsblatt!$A$2,1,0)*(#REF!)+IF($D$1=Hilfsblatt!$A$3,1,0)*(#REF!)+IF($D$1=Hilfsblatt!$A$4,1,0)*($P33-(#REF!-#REF!)/12*(12-G$29))+IF($D$1=Hilfsblatt!$A$5,1,0)*($P33-(#REF!-#REF!)/12*(12-G$29))+IF($D$1=Hilfsblatt!$A$6,1,0)*($P33-(#REF!-#REF!)/12*(12-G$29))</f>
        <v>#REF!</v>
      </c>
      <c r="H33" t="e">
        <f>IF($D$1=Hilfsblatt!$A$2,1,0)*(#REF!)+IF($D$1=Hilfsblatt!$A$3,1,0)*(#REF!)+IF($D$1=Hilfsblatt!$A$4,1,0)*($P33-(#REF!-#REF!)/12*(12-H$29))+IF($D$1=Hilfsblatt!$A$5,1,0)*($P33-(#REF!-#REF!)/12*(12-H$29))+IF($D$1=Hilfsblatt!$A$6,1,0)*($P33-(#REF!-#REF!)/12*(12-H$29))</f>
        <v>#REF!</v>
      </c>
      <c r="I33" t="e">
        <f>IF($D$1=Hilfsblatt!$A$2,1,0)*(#REF!)+IF($D$1=Hilfsblatt!$A$3,1,0)*(#REF!)+IF($D$1=Hilfsblatt!$A$4,1,0)*($P33-(#REF!-#REF!)/12*(12-I$29))+IF($D$1=Hilfsblatt!$A$5,1,0)*($P33-(#REF!-#REF!)/12*(12-I$29))+IF($D$1=Hilfsblatt!$A$6,1,0)*($P33-(#REF!-#REF!)/12*(12-I$29))</f>
        <v>#REF!</v>
      </c>
      <c r="J33" t="e">
        <f>IF($D$1=Hilfsblatt!$A$2,1,0)*(#REF!)+IF($D$1=Hilfsblatt!$A$3,1,0)*(#REF!)+IF($D$1=Hilfsblatt!$A$4,1,0)*($P33-(#REF!-#REF!)/12*(12-J$29))+IF($D$1=Hilfsblatt!$A$5,1,0)*($P33-(#REF!-#REF!)/12*(12-J$29))+IF($D$1=Hilfsblatt!$A$6,1,0)*($P33-(#REF!-#REF!)/12*(12-J$29))</f>
        <v>#REF!</v>
      </c>
      <c r="K33" t="e">
        <f>IF($D$1=Hilfsblatt!$A$2,1,0)*(#REF!)+IF($D$1=Hilfsblatt!$A$3,1,0)*(#REF!)+IF($D$1=Hilfsblatt!$A$4,1,0)*($P33-(#REF!-#REF!)/12*(12-K$29))+IF($D$1=Hilfsblatt!$A$5,1,0)*($P33-(#REF!-#REF!)/12*(12-K$29))+IF($D$1=Hilfsblatt!$A$6,1,0)*($P33-(#REF!-#REF!)/12*(12-K$29))</f>
        <v>#REF!</v>
      </c>
      <c r="L33" t="e">
        <f>IF($D$1=Hilfsblatt!$A$2,1,0)*(#REF!)+IF($D$1=Hilfsblatt!$A$3,1,0)*(#REF!)+IF($D$1=Hilfsblatt!$A$4,1,0)*($P33-(#REF!-#REF!)/12*(12-L$29))+IF($D$1=Hilfsblatt!$A$5,1,0)*($P33-(#REF!-#REF!)/12*(12-L$29))+IF($D$1=Hilfsblatt!$A$6,1,0)*($P33-(#REF!-#REF!)/12*(12-L$29))</f>
        <v>#REF!</v>
      </c>
      <c r="M33" t="e">
        <f>IF($D$1=Hilfsblatt!$A$2,1,0)*(#REF!)+IF($D$1=Hilfsblatt!$A$3,1,0)*(#REF!)+IF($D$1=Hilfsblatt!$A$4,1,0)*($P33-(#REF!-#REF!)/12*(12-M$29))+IF($D$1=Hilfsblatt!$A$5,1,0)*($P33-(#REF!-#REF!)/12*(12-M$29))+IF($D$1=Hilfsblatt!$A$6,1,0)*($P33-(#REF!-#REF!)/12*(12-M$29))</f>
        <v>#REF!</v>
      </c>
      <c r="N33" t="e">
        <f>IF($D$1=Hilfsblatt!$A$2,1,0)*(#REF!)+IF($D$1=Hilfsblatt!$A$3,1,0)*(#REF!)+IF($D$1=Hilfsblatt!$A$4,1,0)*($P33-(#REF!-#REF!)/12*(12-N$29))+IF($D$1=Hilfsblatt!$A$5,1,0)*($P33-(#REF!-#REF!)/12*(12-N$29))+IF($D$1=Hilfsblatt!$A$6,1,0)*($P33-(#REF!-#REF!)/12*(12-N$29))</f>
        <v>#REF!</v>
      </c>
      <c r="O33" t="e">
        <f>IF($D$1=Hilfsblatt!$A$2,1,0)*(#REF!)+IF($D$1=Hilfsblatt!$A$3,1,0)*(#REF!)+IF($D$1=Hilfsblatt!$A$4,1,0)*($P33-(#REF!-#REF!)/12*(12-O$29))+IF($D$1=Hilfsblatt!$A$5,1,0)*($P33-(#REF!-#REF!)/12*(12-O$29))+IF($D$1=Hilfsblatt!$A$6,1,0)*($P33-(#REF!-#REF!)/12*(12-O$29))</f>
        <v>#REF!</v>
      </c>
      <c r="P33" t="e">
        <f>IF($D$1=Hilfsblatt!$A$2,1,0)*(#REF!)+IF($D$1=Hilfsblatt!$A$3,1,0)*(#REF!)+IF($D$1=Hilfsblatt!$A$4,1,0)*(#REF!)+IF($D$1=Hilfsblatt!$A$5,1,0)*(#REF!)+IF($D$1=Hilfsblatt!$A$6,1,0)*(#REF!)</f>
        <v>#REF!</v>
      </c>
    </row>
    <row r="34" spans="3:16" x14ac:dyDescent="0.2">
      <c r="C34" s="13" t="s">
        <v>50</v>
      </c>
      <c r="D34" t="e">
        <f t="shared" ref="D34:O34" si="7">D35-D33-D32</f>
        <v>#REF!</v>
      </c>
      <c r="E34" t="e">
        <f t="shared" si="7"/>
        <v>#REF!</v>
      </c>
      <c r="F34" t="e">
        <f t="shared" si="7"/>
        <v>#REF!</v>
      </c>
      <c r="G34" t="e">
        <f t="shared" si="7"/>
        <v>#REF!</v>
      </c>
      <c r="H34" t="e">
        <f t="shared" si="7"/>
        <v>#REF!</v>
      </c>
      <c r="I34" t="e">
        <f t="shared" si="7"/>
        <v>#REF!</v>
      </c>
      <c r="J34" t="e">
        <f t="shared" si="7"/>
        <v>#REF!</v>
      </c>
      <c r="K34" t="e">
        <f t="shared" si="7"/>
        <v>#REF!</v>
      </c>
      <c r="L34" t="e">
        <f t="shared" si="7"/>
        <v>#REF!</v>
      </c>
      <c r="M34" t="e">
        <f t="shared" si="7"/>
        <v>#REF!</v>
      </c>
      <c r="N34" t="e">
        <f t="shared" si="7"/>
        <v>#REF!</v>
      </c>
      <c r="O34" t="e">
        <f t="shared" si="7"/>
        <v>#REF!</v>
      </c>
      <c r="P34" t="e">
        <f>P35-P33-P32</f>
        <v>#REF!</v>
      </c>
    </row>
    <row r="35" spans="3:16" x14ac:dyDescent="0.2">
      <c r="C35" s="10" t="s">
        <v>42</v>
      </c>
      <c r="D35" t="e">
        <f>IF($D$1=Hilfsblatt!$A$2,1,0)*(#REF!)+IF($D$1=Hilfsblatt!$A$3,1,0)*(#REF!)+IF($D$1=Hilfsblatt!$A$4,1,0)*($P35-(#REF!-#REF!)/12*(12-D$29))+IF($D$1=Hilfsblatt!$A$5,1,0)*($P35-(#REF!-#REF!)/12*(12-D$29))+IF($D$1=Hilfsblatt!$A$6,1,0)*($P35-(#REF!-#REF!)/12*(12-D$29))</f>
        <v>#REF!</v>
      </c>
      <c r="E35" t="e">
        <f>IF($D$1=Hilfsblatt!$A$2,1,0)*(#REF!)+IF($D$1=Hilfsblatt!$A$3,1,0)*(#REF!)+IF($D$1=Hilfsblatt!$A$4,1,0)*($P35-(#REF!-#REF!)/12*(12-E$29))+IF($D$1=Hilfsblatt!$A$5,1,0)*($P35-(#REF!-#REF!)/12*(12-E$29))+IF($D$1=Hilfsblatt!$A$6,1,0)*($P35-(#REF!-#REF!)/12*(12-E$29))</f>
        <v>#REF!</v>
      </c>
      <c r="F35" t="e">
        <f>IF($D$1=Hilfsblatt!$A$2,1,0)*(#REF!)+IF($D$1=Hilfsblatt!$A$3,1,0)*(#REF!)+IF($D$1=Hilfsblatt!$A$4,1,0)*($P35-(#REF!-#REF!)/12*(12-F$29))+IF($D$1=Hilfsblatt!$A$5,1,0)*($P35-(#REF!-#REF!)/12*(12-F$29))+IF($D$1=Hilfsblatt!$A$6,1,0)*($P35-(#REF!-#REF!)/12*(12-F$29))</f>
        <v>#REF!</v>
      </c>
      <c r="G35" t="e">
        <f>IF($D$1=Hilfsblatt!$A$2,1,0)*(#REF!)+IF($D$1=Hilfsblatt!$A$3,1,0)*(#REF!)+IF($D$1=Hilfsblatt!$A$4,1,0)*($P35-(#REF!-#REF!)/12*(12-G$29))+IF($D$1=Hilfsblatt!$A$5,1,0)*($P35-(#REF!-#REF!)/12*(12-G$29))+IF($D$1=Hilfsblatt!$A$6,1,0)*($P35-(#REF!-#REF!)/12*(12-G$29))</f>
        <v>#REF!</v>
      </c>
      <c r="H35" t="e">
        <f>IF($D$1=Hilfsblatt!$A$2,1,0)*(#REF!)+IF($D$1=Hilfsblatt!$A$3,1,0)*(#REF!)+IF($D$1=Hilfsblatt!$A$4,1,0)*($P35-(#REF!-#REF!)/12*(12-H$29))+IF($D$1=Hilfsblatt!$A$5,1,0)*($P35-(#REF!-#REF!)/12*(12-H$29))+IF($D$1=Hilfsblatt!$A$6,1,0)*($P35-(#REF!-#REF!)/12*(12-H$29))</f>
        <v>#REF!</v>
      </c>
      <c r="I35" t="e">
        <f>IF($D$1=Hilfsblatt!$A$2,1,0)*(#REF!)+IF($D$1=Hilfsblatt!$A$3,1,0)*(#REF!)+IF($D$1=Hilfsblatt!$A$4,1,0)*($P35-(#REF!-#REF!)/12*(12-I$29))+IF($D$1=Hilfsblatt!$A$5,1,0)*($P35-(#REF!-#REF!)/12*(12-I$29))+IF($D$1=Hilfsblatt!$A$6,1,0)*($P35-(#REF!-#REF!)/12*(12-I$29))</f>
        <v>#REF!</v>
      </c>
      <c r="J35" t="e">
        <f>IF($D$1=Hilfsblatt!$A$2,1,0)*(#REF!)+IF($D$1=Hilfsblatt!$A$3,1,0)*(#REF!)+IF($D$1=Hilfsblatt!$A$4,1,0)*($P35-(#REF!-#REF!)/12*(12-J$29))+IF($D$1=Hilfsblatt!$A$5,1,0)*($P35-(#REF!-#REF!)/12*(12-J$29))+IF($D$1=Hilfsblatt!$A$6,1,0)*($P35-(#REF!-#REF!)/12*(12-J$29))</f>
        <v>#REF!</v>
      </c>
      <c r="K35" t="e">
        <f>IF($D$1=Hilfsblatt!$A$2,1,0)*(#REF!)+IF($D$1=Hilfsblatt!$A$3,1,0)*(#REF!)+IF($D$1=Hilfsblatt!$A$4,1,0)*($P35-(#REF!-#REF!)/12*(12-K$29))+IF($D$1=Hilfsblatt!$A$5,1,0)*($P35-(#REF!-#REF!)/12*(12-K$29))+IF($D$1=Hilfsblatt!$A$6,1,0)*($P35-(#REF!-#REF!)/12*(12-K$29))</f>
        <v>#REF!</v>
      </c>
      <c r="L35" t="e">
        <f>IF($D$1=Hilfsblatt!$A$2,1,0)*(#REF!)+IF($D$1=Hilfsblatt!$A$3,1,0)*(#REF!)+IF($D$1=Hilfsblatt!$A$4,1,0)*($P35-(#REF!-#REF!)/12*(12-L$29))+IF($D$1=Hilfsblatt!$A$5,1,0)*($P35-(#REF!-#REF!)/12*(12-L$29))+IF($D$1=Hilfsblatt!$A$6,1,0)*($P35-(#REF!-#REF!)/12*(12-L$29))</f>
        <v>#REF!</v>
      </c>
      <c r="M35" t="e">
        <f>IF($D$1=Hilfsblatt!$A$2,1,0)*(#REF!)+IF($D$1=Hilfsblatt!$A$3,1,0)*(#REF!)+IF($D$1=Hilfsblatt!$A$4,1,0)*($P35-(#REF!-#REF!)/12*(12-M$29))+IF($D$1=Hilfsblatt!$A$5,1,0)*($P35-(#REF!-#REF!)/12*(12-M$29))+IF($D$1=Hilfsblatt!$A$6,1,0)*($P35-(#REF!-#REF!)/12*(12-M$29))</f>
        <v>#REF!</v>
      </c>
      <c r="N35" t="e">
        <f>IF($D$1=Hilfsblatt!$A$2,1,0)*(#REF!)+IF($D$1=Hilfsblatt!$A$3,1,0)*(#REF!)+IF($D$1=Hilfsblatt!$A$4,1,0)*($P35-(#REF!-#REF!)/12*(12-N$29))+IF($D$1=Hilfsblatt!$A$5,1,0)*($P35-(#REF!-#REF!)/12*(12-N$29))+IF($D$1=Hilfsblatt!$A$6,1,0)*($P35-(#REF!-#REF!)/12*(12-N$29))</f>
        <v>#REF!</v>
      </c>
      <c r="O35" t="e">
        <f>IF($D$1=Hilfsblatt!$A$2,1,0)*(#REF!)+IF($D$1=Hilfsblatt!$A$3,1,0)*(#REF!)+IF($D$1=Hilfsblatt!$A$4,1,0)*($P35-(#REF!-#REF!)/12*(12-O$29))+IF($D$1=Hilfsblatt!$A$5,1,0)*($P35-(#REF!-#REF!)/12*(12-O$29))+IF($D$1=Hilfsblatt!$A$6,1,0)*($P35-(#REF!-#REF!)/12*(12-O$29))</f>
        <v>#REF!</v>
      </c>
      <c r="P35" t="e">
        <f>IF($D$1=Hilfsblatt!$A$2,1,0)*(#REF!)+IF($D$1=Hilfsblatt!$A$3,1,0)*(#REF!)+IF($D$1=Hilfsblatt!$A$4,1,0)*(#REF!)+IF($D$1=Hilfsblatt!$A$5,1,0)*(#REF!)+IF($D$1=Hilfsblatt!$A$6,1,0)*(#REF!)</f>
        <v>#REF!</v>
      </c>
    </row>
    <row r="37" spans="3:16" x14ac:dyDescent="0.2">
      <c r="D37">
        <v>1</v>
      </c>
      <c r="E37">
        <v>2</v>
      </c>
      <c r="F37">
        <v>3</v>
      </c>
      <c r="G37">
        <v>4</v>
      </c>
      <c r="H37">
        <v>5</v>
      </c>
      <c r="I37">
        <v>6</v>
      </c>
      <c r="J37">
        <v>7</v>
      </c>
      <c r="K37">
        <v>8</v>
      </c>
      <c r="L37">
        <v>9</v>
      </c>
      <c r="M37">
        <v>10</v>
      </c>
      <c r="N37">
        <v>11</v>
      </c>
      <c r="O37">
        <v>12</v>
      </c>
      <c r="P37">
        <v>10001</v>
      </c>
    </row>
    <row r="38" spans="3:16" x14ac:dyDescent="0.2">
      <c r="C38" s="13" t="s">
        <v>19</v>
      </c>
      <c r="D38" t="e">
        <f>IF($D$1=Hilfsblatt!$A$2,1,0)*(#REF!)+IF($D$1=Hilfsblatt!$A$3,1,0)*(#REF!)+IF($D$1=Hilfsblatt!$A$4,1,0)*($P38-(#REF!-#REF!)/12*(12-D$29))+IF($D$1=Hilfsblatt!$A$5,1,0)*($P38-(#REF!-#REF!)/12*(12-D$29))+IF($D$1=Hilfsblatt!$A$6,1,0)*($P38-(#REF!-#REF!)/12*(12-D$29))</f>
        <v>#REF!</v>
      </c>
      <c r="E38" t="e">
        <f>IF($D$1=Hilfsblatt!$A$2,1,0)*(#REF!)+IF($D$1=Hilfsblatt!$A$3,1,0)*(#REF!)+IF($D$1=Hilfsblatt!$A$4,1,0)*($P38-(#REF!-#REF!)/12*(12-E$29))+IF($D$1=Hilfsblatt!$A$5,1,0)*($P38-(#REF!-#REF!)/12*(12-E$29))+IF($D$1=Hilfsblatt!$A$6,1,0)*($P38-(#REF!-#REF!)/12*(12-E$29))</f>
        <v>#REF!</v>
      </c>
      <c r="F38" t="e">
        <f>IF($D$1=Hilfsblatt!$A$2,1,0)*(#REF!)+IF($D$1=Hilfsblatt!$A$3,1,0)*(#REF!)+IF($D$1=Hilfsblatt!$A$4,1,0)*($P38-(#REF!-#REF!)/12*(12-F$29))+IF($D$1=Hilfsblatt!$A$5,1,0)*($P38-(#REF!-#REF!)/12*(12-F$29))+IF($D$1=Hilfsblatt!$A$6,1,0)*($P38-(#REF!-#REF!)/12*(12-F$29))</f>
        <v>#REF!</v>
      </c>
      <c r="G38" t="e">
        <f>IF($D$1=Hilfsblatt!$A$2,1,0)*(#REF!)+IF($D$1=Hilfsblatt!$A$3,1,0)*(#REF!)+IF($D$1=Hilfsblatt!$A$4,1,0)*($P38-(#REF!-#REF!)/12*(12-G$29))+IF($D$1=Hilfsblatt!$A$5,1,0)*($P38-(#REF!-#REF!)/12*(12-G$29))+IF($D$1=Hilfsblatt!$A$6,1,0)*($P38-(#REF!-#REF!)/12*(12-G$29))</f>
        <v>#REF!</v>
      </c>
      <c r="H38" t="e">
        <f>IF($D$1=Hilfsblatt!$A$2,1,0)*(#REF!)+IF($D$1=Hilfsblatt!$A$3,1,0)*(#REF!)+IF($D$1=Hilfsblatt!$A$4,1,0)*($P38-(#REF!-#REF!)/12*(12-H$29))+IF($D$1=Hilfsblatt!$A$5,1,0)*($P38-(#REF!-#REF!)/12*(12-H$29))+IF($D$1=Hilfsblatt!$A$6,1,0)*($P38-(#REF!-#REF!)/12*(12-H$29))</f>
        <v>#REF!</v>
      </c>
      <c r="I38" t="e">
        <f>IF($D$1=Hilfsblatt!$A$2,1,0)*(#REF!)+IF($D$1=Hilfsblatt!$A$3,1,0)*(#REF!)+IF($D$1=Hilfsblatt!$A$4,1,0)*($P38-(#REF!-#REF!)/12*(12-I$29))+IF($D$1=Hilfsblatt!$A$5,1,0)*($P38-(#REF!-#REF!)/12*(12-I$29))+IF($D$1=Hilfsblatt!$A$6,1,0)*($P38-(#REF!-#REF!)/12*(12-I$29))</f>
        <v>#REF!</v>
      </c>
      <c r="J38" t="e">
        <f>IF($D$1=Hilfsblatt!$A$2,1,0)*(#REF!)+IF($D$1=Hilfsblatt!$A$3,1,0)*(#REF!)+IF($D$1=Hilfsblatt!$A$4,1,0)*($P38-(#REF!-#REF!)/12*(12-J$29))+IF($D$1=Hilfsblatt!$A$5,1,0)*($P38-(#REF!-#REF!)/12*(12-J$29))+IF($D$1=Hilfsblatt!$A$6,1,0)*($P38-(#REF!-#REF!)/12*(12-J$29))</f>
        <v>#REF!</v>
      </c>
      <c r="K38" t="e">
        <f>IF($D$1=Hilfsblatt!$A$2,1,0)*(#REF!)+IF($D$1=Hilfsblatt!$A$3,1,0)*(#REF!)+IF($D$1=Hilfsblatt!$A$4,1,0)*($P38-(#REF!-#REF!)/12*(12-K$29))+IF($D$1=Hilfsblatt!$A$5,1,0)*($P38-(#REF!-#REF!)/12*(12-K$29))+IF($D$1=Hilfsblatt!$A$6,1,0)*($P38-(#REF!-#REF!)/12*(12-K$29))</f>
        <v>#REF!</v>
      </c>
      <c r="L38" t="e">
        <f>IF($D$1=Hilfsblatt!$A$2,1,0)*(#REF!)+IF($D$1=Hilfsblatt!$A$3,1,0)*(#REF!)+IF($D$1=Hilfsblatt!$A$4,1,0)*($P38-(#REF!-#REF!)/12*(12-L$29))+IF($D$1=Hilfsblatt!$A$5,1,0)*($P38-(#REF!-#REF!)/12*(12-L$29))+IF($D$1=Hilfsblatt!$A$6,1,0)*($P38-(#REF!-#REF!)/12*(12-L$29))</f>
        <v>#REF!</v>
      </c>
      <c r="M38" t="e">
        <f>IF($D$1=Hilfsblatt!$A$2,1,0)*(#REF!)+IF($D$1=Hilfsblatt!$A$3,1,0)*(#REF!)+IF($D$1=Hilfsblatt!$A$4,1,0)*($P38-(#REF!-#REF!)/12*(12-M$29))+IF($D$1=Hilfsblatt!$A$5,1,0)*($P38-(#REF!-#REF!)/12*(12-M$29))+IF($D$1=Hilfsblatt!$A$6,1,0)*($P38-(#REF!-#REF!)/12*(12-M$29))</f>
        <v>#REF!</v>
      </c>
      <c r="N38" t="e">
        <f>IF($D$1=Hilfsblatt!$A$2,1,0)*(#REF!)+IF($D$1=Hilfsblatt!$A$3,1,0)*(#REF!)+IF($D$1=Hilfsblatt!$A$4,1,0)*($P38-(#REF!-#REF!)/12*(12-N$29))+IF($D$1=Hilfsblatt!$A$5,1,0)*($P38-(#REF!-#REF!)/12*(12-N$29))+IF($D$1=Hilfsblatt!$A$6,1,0)*($P38-(#REF!-#REF!)/12*(12-N$29))</f>
        <v>#REF!</v>
      </c>
      <c r="O38" t="e">
        <f>IF($D$1=Hilfsblatt!$A$2,1,0)*(#REF!)+IF($D$1=Hilfsblatt!$A$3,1,0)*(#REF!)+IF($D$1=Hilfsblatt!$A$4,1,0)*($P38-(#REF!-#REF!)/12*(12-O$29))+IF($D$1=Hilfsblatt!$A$5,1,0)*($P38-(#REF!-#REF!)/12*(12-O$29))+IF($D$1=Hilfsblatt!$A$6,1,0)*($P38-(#REF!-#REF!)/12*(12-O$29))</f>
        <v>#REF!</v>
      </c>
      <c r="P38" t="e">
        <f>IF($D$1=Hilfsblatt!$A$2,1,0)*(#REF!)+IF($D$1=Hilfsblatt!$A$3,1,0)*(#REF!)+IF($D$1=Hilfsblatt!$A$4,1,0)*(#REF!)+IF($D$1=Hilfsblatt!$A$5,1,0)*(#REF!)+IF($D$1=Hilfsblatt!$A$6,1,0)*(#REF!)</f>
        <v>#REF!</v>
      </c>
    </row>
    <row r="39" spans="3:16" x14ac:dyDescent="0.2">
      <c r="C39" s="13" t="s">
        <v>49</v>
      </c>
      <c r="D39" t="e">
        <f t="shared" ref="D39:O39" si="8">D43-D38</f>
        <v>#REF!</v>
      </c>
      <c r="E39" t="e">
        <f t="shared" si="8"/>
        <v>#REF!</v>
      </c>
      <c r="F39" t="e">
        <f t="shared" si="8"/>
        <v>#REF!</v>
      </c>
      <c r="G39" t="e">
        <f t="shared" si="8"/>
        <v>#REF!</v>
      </c>
      <c r="H39" t="e">
        <f t="shared" si="8"/>
        <v>#REF!</v>
      </c>
      <c r="I39" t="e">
        <f t="shared" si="8"/>
        <v>#REF!</v>
      </c>
      <c r="J39" t="e">
        <f t="shared" si="8"/>
        <v>#REF!</v>
      </c>
      <c r="K39" t="e">
        <f t="shared" si="8"/>
        <v>#REF!</v>
      </c>
      <c r="L39" t="e">
        <f t="shared" si="8"/>
        <v>#REF!</v>
      </c>
      <c r="M39" t="e">
        <f t="shared" si="8"/>
        <v>#REF!</v>
      </c>
      <c r="N39" t="e">
        <f t="shared" si="8"/>
        <v>#REF!</v>
      </c>
      <c r="O39" t="e">
        <f t="shared" si="8"/>
        <v>#REF!</v>
      </c>
      <c r="P39" t="e">
        <f>P43-P38</f>
        <v>#REF!</v>
      </c>
    </row>
    <row r="40" spans="3:16" x14ac:dyDescent="0.2">
      <c r="C40" s="13" t="s">
        <v>21</v>
      </c>
      <c r="D40" t="e">
        <f>IF($D$1=Hilfsblatt!$A$2,1,0)*(#REF!)+IF($D$1=Hilfsblatt!$A$3,1,0)*(#REF!)+IF($D$1=Hilfsblatt!$A$4,1,0)*($P40-(#REF!-#REF!)/12*(12-D$29))+IF($D$1=Hilfsblatt!$A$5,1,0)*($P40-(#REF!-#REF!)/12*(12-D$29))+IF($D$1=Hilfsblatt!$A$6,1,0)*($P40-(#REF!-#REF!)/12*(12-D$29))</f>
        <v>#REF!</v>
      </c>
      <c r="E40" t="e">
        <f>IF($D$1=Hilfsblatt!$A$2,1,0)*(#REF!)+IF($D$1=Hilfsblatt!$A$3,1,0)*(#REF!)+IF($D$1=Hilfsblatt!$A$4,1,0)*($P40-(#REF!-#REF!)/12*(12-E$29))+IF($D$1=Hilfsblatt!$A$5,1,0)*($P40-(#REF!-#REF!)/12*(12-E$29))+IF($D$1=Hilfsblatt!$A$6,1,0)*($P40-(#REF!-#REF!)/12*(12-E$29))</f>
        <v>#REF!</v>
      </c>
      <c r="F40" t="e">
        <f>IF($D$1=Hilfsblatt!$A$2,1,0)*(#REF!)+IF($D$1=Hilfsblatt!$A$3,1,0)*(#REF!)+IF($D$1=Hilfsblatt!$A$4,1,0)*($P40-(#REF!-#REF!)/12*(12-F$29))+IF($D$1=Hilfsblatt!$A$5,1,0)*($P40-(#REF!-#REF!)/12*(12-F$29))+IF($D$1=Hilfsblatt!$A$6,1,0)*($P40-(#REF!-#REF!)/12*(12-F$29))</f>
        <v>#REF!</v>
      </c>
      <c r="G40" t="e">
        <f>IF($D$1=Hilfsblatt!$A$2,1,0)*(#REF!)+IF($D$1=Hilfsblatt!$A$3,1,0)*(#REF!)+IF($D$1=Hilfsblatt!$A$4,1,0)*($P40-(#REF!-#REF!)/12*(12-G$29))+IF($D$1=Hilfsblatt!$A$5,1,0)*($P40-(#REF!-#REF!)/12*(12-G$29))+IF($D$1=Hilfsblatt!$A$6,1,0)*($P40-(#REF!-#REF!)/12*(12-G$29))</f>
        <v>#REF!</v>
      </c>
      <c r="H40" t="e">
        <f>IF($D$1=Hilfsblatt!$A$2,1,0)*(#REF!)+IF($D$1=Hilfsblatt!$A$3,1,0)*(#REF!)+IF($D$1=Hilfsblatt!$A$4,1,0)*($P40-(#REF!-#REF!)/12*(12-H$29))+IF($D$1=Hilfsblatt!$A$5,1,0)*($P40-(#REF!-#REF!)/12*(12-H$29))+IF($D$1=Hilfsblatt!$A$6,1,0)*($P40-(#REF!-#REF!)/12*(12-H$29))</f>
        <v>#REF!</v>
      </c>
      <c r="I40" t="e">
        <f>IF($D$1=Hilfsblatt!$A$2,1,0)*(#REF!)+IF($D$1=Hilfsblatt!$A$3,1,0)*(#REF!)+IF($D$1=Hilfsblatt!$A$4,1,0)*($P40-(#REF!-#REF!)/12*(12-I$29))+IF($D$1=Hilfsblatt!$A$5,1,0)*($P40-(#REF!-#REF!)/12*(12-I$29))+IF($D$1=Hilfsblatt!$A$6,1,0)*($P40-(#REF!-#REF!)/12*(12-I$29))</f>
        <v>#REF!</v>
      </c>
      <c r="J40" t="e">
        <f>IF($D$1=Hilfsblatt!$A$2,1,0)*(#REF!)+IF($D$1=Hilfsblatt!$A$3,1,0)*(#REF!)+IF($D$1=Hilfsblatt!$A$4,1,0)*($P40-(#REF!-#REF!)/12*(12-J$29))+IF($D$1=Hilfsblatt!$A$5,1,0)*($P40-(#REF!-#REF!)/12*(12-J$29))+IF($D$1=Hilfsblatt!$A$6,1,0)*($P40-(#REF!-#REF!)/12*(12-J$29))</f>
        <v>#REF!</v>
      </c>
      <c r="K40" t="e">
        <f>IF($D$1=Hilfsblatt!$A$2,1,0)*(#REF!)+IF($D$1=Hilfsblatt!$A$3,1,0)*(#REF!)+IF($D$1=Hilfsblatt!$A$4,1,0)*($P40-(#REF!-#REF!)/12*(12-K$29))+IF($D$1=Hilfsblatt!$A$5,1,0)*($P40-(#REF!-#REF!)/12*(12-K$29))+IF($D$1=Hilfsblatt!$A$6,1,0)*($P40-(#REF!-#REF!)/12*(12-K$29))</f>
        <v>#REF!</v>
      </c>
      <c r="L40" t="e">
        <f>IF($D$1=Hilfsblatt!$A$2,1,0)*(#REF!)+IF($D$1=Hilfsblatt!$A$3,1,0)*(#REF!)+IF($D$1=Hilfsblatt!$A$4,1,0)*($P40-(#REF!-#REF!)/12*(12-L$29))+IF($D$1=Hilfsblatt!$A$5,1,0)*($P40-(#REF!-#REF!)/12*(12-L$29))+IF($D$1=Hilfsblatt!$A$6,1,0)*($P40-(#REF!-#REF!)/12*(12-L$29))</f>
        <v>#REF!</v>
      </c>
      <c r="M40" t="e">
        <f>IF($D$1=Hilfsblatt!$A$2,1,0)*(#REF!)+IF($D$1=Hilfsblatt!$A$3,1,0)*(#REF!)+IF($D$1=Hilfsblatt!$A$4,1,0)*($P40-(#REF!-#REF!)/12*(12-M$29))+IF($D$1=Hilfsblatt!$A$5,1,0)*($P40-(#REF!-#REF!)/12*(12-M$29))+IF($D$1=Hilfsblatt!$A$6,1,0)*($P40-(#REF!-#REF!)/12*(12-M$29))</f>
        <v>#REF!</v>
      </c>
      <c r="N40" t="e">
        <f>IF($D$1=Hilfsblatt!$A$2,1,0)*(#REF!)+IF($D$1=Hilfsblatt!$A$3,1,0)*(#REF!)+IF($D$1=Hilfsblatt!$A$4,1,0)*($P40-(#REF!-#REF!)/12*(12-N$29))+IF($D$1=Hilfsblatt!$A$5,1,0)*($P40-(#REF!-#REF!)/12*(12-N$29))+IF($D$1=Hilfsblatt!$A$6,1,0)*($P40-(#REF!-#REF!)/12*(12-N$29))</f>
        <v>#REF!</v>
      </c>
      <c r="O40" t="e">
        <f>IF($D$1=Hilfsblatt!$A$2,1,0)*(#REF!)+IF($D$1=Hilfsblatt!$A$3,1,0)*(#REF!)+IF($D$1=Hilfsblatt!$A$4,1,0)*($P40-(#REF!-#REF!)/12*(12-O$29))+IF($D$1=Hilfsblatt!$A$5,1,0)*($P40-(#REF!-#REF!)/12*(12-O$29))+IF($D$1=Hilfsblatt!$A$6,1,0)*($P40-(#REF!-#REF!)/12*(12-O$29))</f>
        <v>#REF!</v>
      </c>
      <c r="P40" t="e">
        <f>IF($D$1=Hilfsblatt!$A$2,1,0)*(#REF!)+IF($D$1=Hilfsblatt!$A$3,1,0)*(#REF!)+IF($D$1=Hilfsblatt!$A$4,1,0)*(#REF!)+IF($D$1=Hilfsblatt!$A$5,1,0)*(#REF!)+IF($D$1=Hilfsblatt!$A$6,1,0)*(#REF!)</f>
        <v>#REF!</v>
      </c>
    </row>
    <row r="41" spans="3:16" x14ac:dyDescent="0.2">
      <c r="C41" s="13" t="s">
        <v>20</v>
      </c>
      <c r="D41" t="e">
        <f>IF($D$1=Hilfsblatt!$A$2,1,0)*(#REF!)+IF($D$1=Hilfsblatt!$A$3,1,0)*(#REF!)+IF($D$1=Hilfsblatt!$A$4,1,0)*($P41-(#REF!-#REF!)/12*(12-D$29))+IF($D$1=Hilfsblatt!$A$5,1,0)*($P41-(#REF!-#REF!)/12*(12-D$29))+IF($D$1=Hilfsblatt!$A$6,1,0)*($P41-(#REF!-#REF!)/12*(12-D$29))</f>
        <v>#REF!</v>
      </c>
      <c r="E41" t="e">
        <f>IF($D$1=Hilfsblatt!$A$2,1,0)*(#REF!)+IF($D$1=Hilfsblatt!$A$3,1,0)*(#REF!)+IF($D$1=Hilfsblatt!$A$4,1,0)*($P41-(#REF!-#REF!)/12*(12-E$29))+IF($D$1=Hilfsblatt!$A$5,1,0)*($P41-(#REF!-#REF!)/12*(12-E$29))+IF($D$1=Hilfsblatt!$A$6,1,0)*($P41-(#REF!-#REF!)/12*(12-E$29))</f>
        <v>#REF!</v>
      </c>
      <c r="F41" t="e">
        <f>IF($D$1=Hilfsblatt!$A$2,1,0)*(#REF!)+IF($D$1=Hilfsblatt!$A$3,1,0)*(#REF!)+IF($D$1=Hilfsblatt!$A$4,1,0)*($P41-(#REF!-#REF!)/12*(12-F$29))+IF($D$1=Hilfsblatt!$A$5,1,0)*($P41-(#REF!-#REF!)/12*(12-F$29))+IF($D$1=Hilfsblatt!$A$6,1,0)*($P41-(#REF!-#REF!)/12*(12-F$29))</f>
        <v>#REF!</v>
      </c>
      <c r="G41" t="e">
        <f>IF($D$1=Hilfsblatt!$A$2,1,0)*(#REF!)+IF($D$1=Hilfsblatt!$A$3,1,0)*(#REF!)+IF($D$1=Hilfsblatt!$A$4,1,0)*($P41-(#REF!-#REF!)/12*(12-G$29))+IF($D$1=Hilfsblatt!$A$5,1,0)*($P41-(#REF!-#REF!)/12*(12-G$29))+IF($D$1=Hilfsblatt!$A$6,1,0)*($P41-(#REF!-#REF!)/12*(12-G$29))</f>
        <v>#REF!</v>
      </c>
      <c r="H41" t="e">
        <f>IF($D$1=Hilfsblatt!$A$2,1,0)*(#REF!)+IF($D$1=Hilfsblatt!$A$3,1,0)*(#REF!)+IF($D$1=Hilfsblatt!$A$4,1,0)*($P41-(#REF!-#REF!)/12*(12-H$29))+IF($D$1=Hilfsblatt!$A$5,1,0)*($P41-(#REF!-#REF!)/12*(12-H$29))+IF($D$1=Hilfsblatt!$A$6,1,0)*($P41-(#REF!-#REF!)/12*(12-H$29))</f>
        <v>#REF!</v>
      </c>
      <c r="I41" t="e">
        <f>IF($D$1=Hilfsblatt!$A$2,1,0)*(#REF!)+IF($D$1=Hilfsblatt!$A$3,1,0)*(#REF!)+IF($D$1=Hilfsblatt!$A$4,1,0)*($P41-(#REF!-#REF!)/12*(12-I$29))+IF($D$1=Hilfsblatt!$A$5,1,0)*($P41-(#REF!-#REF!)/12*(12-I$29))+IF($D$1=Hilfsblatt!$A$6,1,0)*($P41-(#REF!-#REF!)/12*(12-I$29))</f>
        <v>#REF!</v>
      </c>
      <c r="J41" t="e">
        <f>IF($D$1=Hilfsblatt!$A$2,1,0)*(#REF!)+IF($D$1=Hilfsblatt!$A$3,1,0)*(#REF!)+IF($D$1=Hilfsblatt!$A$4,1,0)*($P41-(#REF!-#REF!)/12*(12-J$29))+IF($D$1=Hilfsblatt!$A$5,1,0)*($P41-(#REF!-#REF!)/12*(12-J$29))+IF($D$1=Hilfsblatt!$A$6,1,0)*($P41-(#REF!-#REF!)/12*(12-J$29))</f>
        <v>#REF!</v>
      </c>
      <c r="K41" t="e">
        <f>IF($D$1=Hilfsblatt!$A$2,1,0)*(#REF!)+IF($D$1=Hilfsblatt!$A$3,1,0)*(#REF!)+IF($D$1=Hilfsblatt!$A$4,1,0)*($P41-(#REF!-#REF!)/12*(12-K$29))+IF($D$1=Hilfsblatt!$A$5,1,0)*($P41-(#REF!-#REF!)/12*(12-K$29))+IF($D$1=Hilfsblatt!$A$6,1,0)*($P41-(#REF!-#REF!)/12*(12-K$29))</f>
        <v>#REF!</v>
      </c>
      <c r="L41" t="e">
        <f>IF($D$1=Hilfsblatt!$A$2,1,0)*(#REF!)+IF($D$1=Hilfsblatt!$A$3,1,0)*(#REF!)+IF($D$1=Hilfsblatt!$A$4,1,0)*($P41-(#REF!-#REF!)/12*(12-L$29))+IF($D$1=Hilfsblatt!$A$5,1,0)*($P41-(#REF!-#REF!)/12*(12-L$29))+IF($D$1=Hilfsblatt!$A$6,1,0)*($P41-(#REF!-#REF!)/12*(12-L$29))</f>
        <v>#REF!</v>
      </c>
      <c r="M41" t="e">
        <f>IF($D$1=Hilfsblatt!$A$2,1,0)*(#REF!)+IF($D$1=Hilfsblatt!$A$3,1,0)*(#REF!)+IF($D$1=Hilfsblatt!$A$4,1,0)*($P41-(#REF!-#REF!)/12*(12-M$29))+IF($D$1=Hilfsblatt!$A$5,1,0)*($P41-(#REF!-#REF!)/12*(12-M$29))+IF($D$1=Hilfsblatt!$A$6,1,0)*($P41-(#REF!-#REF!)/12*(12-M$29))</f>
        <v>#REF!</v>
      </c>
      <c r="N41" t="e">
        <f>IF($D$1=Hilfsblatt!$A$2,1,0)*(#REF!)+IF($D$1=Hilfsblatt!$A$3,1,0)*(#REF!)+IF($D$1=Hilfsblatt!$A$4,1,0)*($P41-(#REF!-#REF!)/12*(12-N$29))+IF($D$1=Hilfsblatt!$A$5,1,0)*($P41-(#REF!-#REF!)/12*(12-N$29))+IF($D$1=Hilfsblatt!$A$6,1,0)*($P41-(#REF!-#REF!)/12*(12-N$29))</f>
        <v>#REF!</v>
      </c>
      <c r="O41" t="e">
        <f>IF($D$1=Hilfsblatt!$A$2,1,0)*(#REF!)+IF($D$1=Hilfsblatt!$A$3,1,0)*(#REF!)+IF($D$1=Hilfsblatt!$A$4,1,0)*($P41-(#REF!-#REF!)/12*(12-O$29))+IF($D$1=Hilfsblatt!$A$5,1,0)*($P41-(#REF!-#REF!)/12*(12-O$29))+IF($D$1=Hilfsblatt!$A$6,1,0)*($P41-(#REF!-#REF!)/12*(12-O$29))</f>
        <v>#REF!</v>
      </c>
      <c r="P41" t="e">
        <f>IF($D$1=Hilfsblatt!$A$2,1,0)*(#REF!)+IF($D$1=Hilfsblatt!$A$3,1,0)*(#REF!)+IF($D$1=Hilfsblatt!$A$4,1,0)*(#REF!)+IF($D$1=Hilfsblatt!$A$5,1,0)*(#REF!)+IF($D$1=Hilfsblatt!$A$6,1,0)*(#REF!)</f>
        <v>#REF!</v>
      </c>
    </row>
    <row r="42" spans="3:16" x14ac:dyDescent="0.2">
      <c r="C42" s="13" t="s">
        <v>50</v>
      </c>
      <c r="D42" t="e">
        <f t="shared" ref="D42:O42" si="9">D43-D41-D40</f>
        <v>#REF!</v>
      </c>
      <c r="E42" t="e">
        <f t="shared" si="9"/>
        <v>#REF!</v>
      </c>
      <c r="F42" t="e">
        <f t="shared" si="9"/>
        <v>#REF!</v>
      </c>
      <c r="G42" t="e">
        <f t="shared" si="9"/>
        <v>#REF!</v>
      </c>
      <c r="H42" t="e">
        <f t="shared" si="9"/>
        <v>#REF!</v>
      </c>
      <c r="I42" t="e">
        <f t="shared" si="9"/>
        <v>#REF!</v>
      </c>
      <c r="J42" t="e">
        <f t="shared" si="9"/>
        <v>#REF!</v>
      </c>
      <c r="K42" t="e">
        <f t="shared" si="9"/>
        <v>#REF!</v>
      </c>
      <c r="L42" t="e">
        <f t="shared" si="9"/>
        <v>#REF!</v>
      </c>
      <c r="M42" t="e">
        <f t="shared" si="9"/>
        <v>#REF!</v>
      </c>
      <c r="N42" t="e">
        <f t="shared" si="9"/>
        <v>#REF!</v>
      </c>
      <c r="O42" t="e">
        <f t="shared" si="9"/>
        <v>#REF!</v>
      </c>
      <c r="P42" t="e">
        <f>P43-P41-P40</f>
        <v>#REF!</v>
      </c>
    </row>
    <row r="43" spans="3:16" x14ac:dyDescent="0.2">
      <c r="C43" s="10" t="s">
        <v>42</v>
      </c>
      <c r="D43" t="e">
        <f>IF($D$1=Hilfsblatt!$A$2,1,0)*(#REF!)+IF($D$1=Hilfsblatt!$A$3,1,0)*(#REF!)+IF($D$1=Hilfsblatt!$A$4,1,0)*($P43-(#REF!-#REF!)/12*(12-D$29))+IF($D$1=Hilfsblatt!$A$5,1,0)*($P43-(#REF!-#REF!)/12*(12-D$29))+IF($D$1=Hilfsblatt!$A$6,1,0)*($P43-(#REF!-#REF!)/12*(12-D$29))</f>
        <v>#REF!</v>
      </c>
      <c r="E43" t="e">
        <f>IF($D$1=Hilfsblatt!$A$2,1,0)*(#REF!)+IF($D$1=Hilfsblatt!$A$3,1,0)*(#REF!)+IF($D$1=Hilfsblatt!$A$4,1,0)*($P43-(#REF!-#REF!)/12*(12-E$29))+IF($D$1=Hilfsblatt!$A$5,1,0)*($P43-(#REF!-#REF!)/12*(12-E$29))+IF($D$1=Hilfsblatt!$A$6,1,0)*($P43-(#REF!-#REF!)/12*(12-E$29))</f>
        <v>#REF!</v>
      </c>
      <c r="F43" t="e">
        <f>IF($D$1=Hilfsblatt!$A$2,1,0)*(#REF!)+IF($D$1=Hilfsblatt!$A$3,1,0)*(#REF!)+IF($D$1=Hilfsblatt!$A$4,1,0)*($P43-(#REF!-#REF!)/12*(12-F$29))+IF($D$1=Hilfsblatt!$A$5,1,0)*($P43-(#REF!-#REF!)/12*(12-F$29))+IF($D$1=Hilfsblatt!$A$6,1,0)*($P43-(#REF!-#REF!)/12*(12-F$29))</f>
        <v>#REF!</v>
      </c>
      <c r="G43" t="e">
        <f>IF($D$1=Hilfsblatt!$A$2,1,0)*(#REF!)+IF($D$1=Hilfsblatt!$A$3,1,0)*(#REF!)+IF($D$1=Hilfsblatt!$A$4,1,0)*($P43-(#REF!-#REF!)/12*(12-G$29))+IF($D$1=Hilfsblatt!$A$5,1,0)*($P43-(#REF!-#REF!)/12*(12-G$29))+IF($D$1=Hilfsblatt!$A$6,1,0)*($P43-(#REF!-#REF!)/12*(12-G$29))</f>
        <v>#REF!</v>
      </c>
      <c r="H43" t="e">
        <f>IF($D$1=Hilfsblatt!$A$2,1,0)*(#REF!)+IF($D$1=Hilfsblatt!$A$3,1,0)*(#REF!)+IF($D$1=Hilfsblatt!$A$4,1,0)*($P43-(#REF!-#REF!)/12*(12-H$29))+IF($D$1=Hilfsblatt!$A$5,1,0)*($P43-(#REF!-#REF!)/12*(12-H$29))+IF($D$1=Hilfsblatt!$A$6,1,0)*($P43-(#REF!-#REF!)/12*(12-H$29))</f>
        <v>#REF!</v>
      </c>
      <c r="I43" t="e">
        <f>IF($D$1=Hilfsblatt!$A$2,1,0)*(#REF!)+IF($D$1=Hilfsblatt!$A$3,1,0)*(#REF!)+IF($D$1=Hilfsblatt!$A$4,1,0)*($P43-(#REF!-#REF!)/12*(12-I$29))+IF($D$1=Hilfsblatt!$A$5,1,0)*($P43-(#REF!-#REF!)/12*(12-I$29))+IF($D$1=Hilfsblatt!$A$6,1,0)*($P43-(#REF!-#REF!)/12*(12-I$29))</f>
        <v>#REF!</v>
      </c>
      <c r="J43" t="e">
        <f>IF($D$1=Hilfsblatt!$A$2,1,0)*(#REF!)+IF($D$1=Hilfsblatt!$A$3,1,0)*(#REF!)+IF($D$1=Hilfsblatt!$A$4,1,0)*($P43-(#REF!-#REF!)/12*(12-J$29))+IF($D$1=Hilfsblatt!$A$5,1,0)*($P43-(#REF!-#REF!)/12*(12-J$29))+IF($D$1=Hilfsblatt!$A$6,1,0)*($P43-(#REF!-#REF!)/12*(12-J$29))</f>
        <v>#REF!</v>
      </c>
      <c r="K43" t="e">
        <f>IF($D$1=Hilfsblatt!$A$2,1,0)*(#REF!)+IF($D$1=Hilfsblatt!$A$3,1,0)*(#REF!)+IF($D$1=Hilfsblatt!$A$4,1,0)*($P43-(#REF!-#REF!)/12*(12-K$29))+IF($D$1=Hilfsblatt!$A$5,1,0)*($P43-(#REF!-#REF!)/12*(12-K$29))+IF($D$1=Hilfsblatt!$A$6,1,0)*($P43-(#REF!-#REF!)/12*(12-K$29))</f>
        <v>#REF!</v>
      </c>
      <c r="L43" t="e">
        <f>IF($D$1=Hilfsblatt!$A$2,1,0)*(#REF!)+IF($D$1=Hilfsblatt!$A$3,1,0)*(#REF!)+IF($D$1=Hilfsblatt!$A$4,1,0)*($P43-(#REF!-#REF!)/12*(12-L$29))+IF($D$1=Hilfsblatt!$A$5,1,0)*($P43-(#REF!-#REF!)/12*(12-L$29))+IF($D$1=Hilfsblatt!$A$6,1,0)*($P43-(#REF!-#REF!)/12*(12-L$29))</f>
        <v>#REF!</v>
      </c>
      <c r="M43" t="e">
        <f>IF($D$1=Hilfsblatt!$A$2,1,0)*(#REF!)+IF($D$1=Hilfsblatt!$A$3,1,0)*(#REF!)+IF($D$1=Hilfsblatt!$A$4,1,0)*($P43-(#REF!-#REF!)/12*(12-M$29))+IF($D$1=Hilfsblatt!$A$5,1,0)*($P43-(#REF!-#REF!)/12*(12-M$29))+IF($D$1=Hilfsblatt!$A$6,1,0)*($P43-(#REF!-#REF!)/12*(12-M$29))</f>
        <v>#REF!</v>
      </c>
      <c r="N43" t="e">
        <f>IF($D$1=Hilfsblatt!$A$2,1,0)*(#REF!)+IF($D$1=Hilfsblatt!$A$3,1,0)*(#REF!)+IF($D$1=Hilfsblatt!$A$4,1,0)*($P43-(#REF!-#REF!)/12*(12-N$29))+IF($D$1=Hilfsblatt!$A$5,1,0)*($P43-(#REF!-#REF!)/12*(12-N$29))+IF($D$1=Hilfsblatt!$A$6,1,0)*($P43-(#REF!-#REF!)/12*(12-N$29))</f>
        <v>#REF!</v>
      </c>
      <c r="O43" t="e">
        <f>IF($D$1=Hilfsblatt!$A$2,1,0)*(#REF!)+IF($D$1=Hilfsblatt!$A$3,1,0)*(#REF!)+IF($D$1=Hilfsblatt!$A$4,1,0)*($P43-(#REF!-#REF!)/12*(12-O$29))+IF($D$1=Hilfsblatt!$A$5,1,0)*($P43-(#REF!-#REF!)/12*(12-O$29))+IF($D$1=Hilfsblatt!$A$6,1,0)*($P43-(#REF!-#REF!)/12*(12-O$29))</f>
        <v>#REF!</v>
      </c>
      <c r="P43" t="e">
        <f>IF($D$1=Hilfsblatt!$A$2,1,0)*(#REF!)+IF($D$1=Hilfsblatt!$A$3,1,0)*(#REF!)+IF($D$1=Hilfsblatt!$A$4,1,0)*(#REF!)+IF($D$1=Hilfsblatt!$A$5,1,0)*(#REF!)+IF($D$1=Hilfsblatt!$A$6,1,0)*(#REF!)</f>
        <v>#REF!</v>
      </c>
    </row>
    <row r="46" spans="3:16" x14ac:dyDescent="0.2">
      <c r="D46" s="53">
        <f>Stammdaten!$E$9</f>
        <v>2019</v>
      </c>
      <c r="E46" s="53">
        <f>D46+1</f>
        <v>2020</v>
      </c>
      <c r="F46" s="53">
        <f t="shared" ref="F46:H46" si="10">E46+1</f>
        <v>2021</v>
      </c>
      <c r="G46" s="53">
        <f t="shared" si="10"/>
        <v>2022</v>
      </c>
      <c r="H46" s="53">
        <f t="shared" si="10"/>
        <v>2023</v>
      </c>
    </row>
    <row r="47" spans="3:16" x14ac:dyDescent="0.2">
      <c r="C47" s="13" t="s">
        <v>19</v>
      </c>
      <c r="D47" s="7" t="e">
        <f t="shared" ref="D47:H52" si="11">IF($B$2="Plan",D55,D63)</f>
        <v>#REF!</v>
      </c>
      <c r="E47" s="7" t="e">
        <f t="shared" si="11"/>
        <v>#REF!</v>
      </c>
      <c r="F47" s="7" t="e">
        <f t="shared" si="11"/>
        <v>#REF!</v>
      </c>
      <c r="G47" s="7" t="e">
        <f t="shared" si="11"/>
        <v>#REF!</v>
      </c>
      <c r="H47" s="7" t="e">
        <f t="shared" si="11"/>
        <v>#REF!</v>
      </c>
    </row>
    <row r="48" spans="3:16" x14ac:dyDescent="0.2">
      <c r="C48" s="13" t="s">
        <v>49</v>
      </c>
      <c r="D48" s="7" t="e">
        <f t="shared" si="11"/>
        <v>#REF!</v>
      </c>
      <c r="E48" s="7" t="e">
        <f t="shared" si="11"/>
        <v>#REF!</v>
      </c>
      <c r="F48" s="7" t="e">
        <f t="shared" si="11"/>
        <v>#REF!</v>
      </c>
      <c r="G48" s="7" t="e">
        <f t="shared" si="11"/>
        <v>#REF!</v>
      </c>
      <c r="H48" s="7" t="e">
        <f t="shared" si="11"/>
        <v>#REF!</v>
      </c>
    </row>
    <row r="49" spans="3:8" x14ac:dyDescent="0.2">
      <c r="C49" s="13" t="s">
        <v>21</v>
      </c>
      <c r="D49" s="7" t="e">
        <f t="shared" si="11"/>
        <v>#REF!</v>
      </c>
      <c r="E49" s="7" t="e">
        <f t="shared" si="11"/>
        <v>#REF!</v>
      </c>
      <c r="F49" s="7" t="e">
        <f t="shared" si="11"/>
        <v>#REF!</v>
      </c>
      <c r="G49" s="7" t="e">
        <f t="shared" si="11"/>
        <v>#REF!</v>
      </c>
      <c r="H49" s="7" t="e">
        <f t="shared" si="11"/>
        <v>#REF!</v>
      </c>
    </row>
    <row r="50" spans="3:8" x14ac:dyDescent="0.2">
      <c r="C50" s="13" t="s">
        <v>20</v>
      </c>
      <c r="D50" s="7" t="e">
        <f t="shared" si="11"/>
        <v>#REF!</v>
      </c>
      <c r="E50" s="7" t="e">
        <f t="shared" si="11"/>
        <v>#REF!</v>
      </c>
      <c r="F50" s="7" t="e">
        <f t="shared" si="11"/>
        <v>#REF!</v>
      </c>
      <c r="G50" s="7" t="e">
        <f t="shared" si="11"/>
        <v>#REF!</v>
      </c>
      <c r="H50" s="7" t="e">
        <f t="shared" si="11"/>
        <v>#REF!</v>
      </c>
    </row>
    <row r="51" spans="3:8" x14ac:dyDescent="0.2">
      <c r="C51" s="13" t="s">
        <v>50</v>
      </c>
      <c r="D51" s="7" t="e">
        <f t="shared" si="11"/>
        <v>#REF!</v>
      </c>
      <c r="E51" s="7" t="e">
        <f t="shared" si="11"/>
        <v>#REF!</v>
      </c>
      <c r="F51" s="7" t="e">
        <f t="shared" si="11"/>
        <v>#REF!</v>
      </c>
      <c r="G51" s="7" t="e">
        <f t="shared" si="11"/>
        <v>#REF!</v>
      </c>
      <c r="H51" s="7" t="e">
        <f t="shared" si="11"/>
        <v>#REF!</v>
      </c>
    </row>
    <row r="52" spans="3:8" x14ac:dyDescent="0.2">
      <c r="C52" s="10" t="s">
        <v>42</v>
      </c>
      <c r="D52" s="7" t="e">
        <f t="shared" si="11"/>
        <v>#REF!</v>
      </c>
      <c r="E52" s="7" t="e">
        <f t="shared" si="11"/>
        <v>#REF!</v>
      </c>
      <c r="F52" s="7" t="e">
        <f t="shared" si="11"/>
        <v>#REF!</v>
      </c>
      <c r="G52" s="7" t="e">
        <f t="shared" si="11"/>
        <v>#REF!</v>
      </c>
      <c r="H52" s="7" t="e">
        <f t="shared" si="11"/>
        <v>#REF!</v>
      </c>
    </row>
    <row r="54" spans="3:8" x14ac:dyDescent="0.2">
      <c r="D54" s="53">
        <f>Stammdaten!$E$9</f>
        <v>2019</v>
      </c>
      <c r="E54" s="53">
        <f>D54+1</f>
        <v>2020</v>
      </c>
      <c r="F54" s="53">
        <f t="shared" ref="F54:H54" si="12">E54+1</f>
        <v>2021</v>
      </c>
      <c r="G54" s="53">
        <f t="shared" si="12"/>
        <v>2022</v>
      </c>
      <c r="H54" s="53">
        <f t="shared" si="12"/>
        <v>2023</v>
      </c>
    </row>
    <row r="55" spans="3:8" x14ac:dyDescent="0.2">
      <c r="C55" s="13" t="s">
        <v>19</v>
      </c>
      <c r="D55" s="7" t="e">
        <f>#REF!</f>
        <v>#REF!</v>
      </c>
      <c r="E55" s="7" t="e">
        <f>#REF!</f>
        <v>#REF!</v>
      </c>
      <c r="F55" s="7" t="e">
        <f>#REF!</f>
        <v>#REF!</v>
      </c>
      <c r="G55" s="7" t="e">
        <f>#REF!</f>
        <v>#REF!</v>
      </c>
      <c r="H55" s="7" t="e">
        <f>#REF!</f>
        <v>#REF!</v>
      </c>
    </row>
    <row r="56" spans="3:8" x14ac:dyDescent="0.2">
      <c r="C56" s="13" t="s">
        <v>49</v>
      </c>
      <c r="D56" s="7" t="e">
        <f>D60-D55</f>
        <v>#REF!</v>
      </c>
      <c r="E56" s="7" t="e">
        <f t="shared" ref="E56:H56" si="13">E60-E55</f>
        <v>#REF!</v>
      </c>
      <c r="F56" s="7" t="e">
        <f t="shared" si="13"/>
        <v>#REF!</v>
      </c>
      <c r="G56" s="7" t="e">
        <f t="shared" si="13"/>
        <v>#REF!</v>
      </c>
      <c r="H56" s="7" t="e">
        <f t="shared" si="13"/>
        <v>#REF!</v>
      </c>
    </row>
    <row r="57" spans="3:8" x14ac:dyDescent="0.2">
      <c r="C57" s="13" t="s">
        <v>21</v>
      </c>
      <c r="D57" s="7" t="e">
        <f>#REF!</f>
        <v>#REF!</v>
      </c>
      <c r="E57" s="7" t="e">
        <f>#REF!</f>
        <v>#REF!</v>
      </c>
      <c r="F57" s="7" t="e">
        <f>#REF!</f>
        <v>#REF!</v>
      </c>
      <c r="G57" s="7" t="e">
        <f>#REF!</f>
        <v>#REF!</v>
      </c>
      <c r="H57" s="7" t="e">
        <f>#REF!</f>
        <v>#REF!</v>
      </c>
    </row>
    <row r="58" spans="3:8" x14ac:dyDescent="0.2">
      <c r="C58" s="13" t="s">
        <v>20</v>
      </c>
      <c r="D58" s="7" t="e">
        <f>#REF!</f>
        <v>#REF!</v>
      </c>
      <c r="E58" s="7" t="e">
        <f>#REF!</f>
        <v>#REF!</v>
      </c>
      <c r="F58" s="7" t="e">
        <f>#REF!</f>
        <v>#REF!</v>
      </c>
      <c r="G58" s="7" t="e">
        <f>#REF!</f>
        <v>#REF!</v>
      </c>
      <c r="H58" s="7" t="e">
        <f>#REF!</f>
        <v>#REF!</v>
      </c>
    </row>
    <row r="59" spans="3:8" x14ac:dyDescent="0.2">
      <c r="C59" s="13" t="s">
        <v>50</v>
      </c>
      <c r="D59" s="7" t="e">
        <f>D60-D58-D57</f>
        <v>#REF!</v>
      </c>
      <c r="E59" s="7" t="e">
        <f t="shared" ref="E59:H59" si="14">E60-E58-E57</f>
        <v>#REF!</v>
      </c>
      <c r="F59" s="7" t="e">
        <f t="shared" si="14"/>
        <v>#REF!</v>
      </c>
      <c r="G59" s="7" t="e">
        <f t="shared" si="14"/>
        <v>#REF!</v>
      </c>
      <c r="H59" s="7" t="e">
        <f t="shared" si="14"/>
        <v>#REF!</v>
      </c>
    </row>
    <row r="60" spans="3:8" x14ac:dyDescent="0.2">
      <c r="C60" s="10" t="s">
        <v>42</v>
      </c>
      <c r="D60" s="7" t="e">
        <f>#REF!</f>
        <v>#REF!</v>
      </c>
      <c r="E60" s="7" t="e">
        <f>#REF!</f>
        <v>#REF!</v>
      </c>
      <c r="F60" s="7" t="e">
        <f>#REF!</f>
        <v>#REF!</v>
      </c>
      <c r="G60" s="7" t="e">
        <f>#REF!</f>
        <v>#REF!</v>
      </c>
      <c r="H60" s="7" t="e">
        <f>#REF!</f>
        <v>#REF!</v>
      </c>
    </row>
    <row r="62" spans="3:8" x14ac:dyDescent="0.2">
      <c r="D62" s="53">
        <f>Stammdaten!$E$9</f>
        <v>2019</v>
      </c>
      <c r="E62" s="53">
        <f>D62+1</f>
        <v>2020</v>
      </c>
      <c r="F62" s="53">
        <f t="shared" ref="F62:H62" si="15">E62+1</f>
        <v>2021</v>
      </c>
      <c r="G62" s="53">
        <f t="shared" si="15"/>
        <v>2022</v>
      </c>
      <c r="H62" s="53">
        <f t="shared" si="15"/>
        <v>2023</v>
      </c>
    </row>
    <row r="63" spans="3:8" x14ac:dyDescent="0.2">
      <c r="C63" s="13" t="s">
        <v>19</v>
      </c>
      <c r="D63" s="7" t="e">
        <f>#REF!</f>
        <v>#REF!</v>
      </c>
      <c r="E63" s="7" t="e">
        <f>#REF!</f>
        <v>#REF!</v>
      </c>
      <c r="F63" s="7" t="e">
        <f>#REF!</f>
        <v>#REF!</v>
      </c>
      <c r="G63" s="7" t="e">
        <f>#REF!</f>
        <v>#REF!</v>
      </c>
      <c r="H63" s="7" t="e">
        <f>#REF!</f>
        <v>#REF!</v>
      </c>
    </row>
    <row r="64" spans="3:8" x14ac:dyDescent="0.2">
      <c r="C64" s="13" t="s">
        <v>49</v>
      </c>
      <c r="D64" s="7" t="e">
        <f>D68-D63</f>
        <v>#REF!</v>
      </c>
      <c r="E64" s="7" t="e">
        <f t="shared" ref="E64:H64" si="16">E68-E63</f>
        <v>#REF!</v>
      </c>
      <c r="F64" s="7" t="e">
        <f t="shared" si="16"/>
        <v>#REF!</v>
      </c>
      <c r="G64" s="7" t="e">
        <f t="shared" si="16"/>
        <v>#REF!</v>
      </c>
      <c r="H64" s="7" t="e">
        <f t="shared" si="16"/>
        <v>#REF!</v>
      </c>
    </row>
    <row r="65" spans="3:8" x14ac:dyDescent="0.2">
      <c r="C65" s="13" t="s">
        <v>21</v>
      </c>
      <c r="D65" s="7" t="e">
        <f>#REF!</f>
        <v>#REF!</v>
      </c>
      <c r="E65" s="7" t="e">
        <f>#REF!</f>
        <v>#REF!</v>
      </c>
      <c r="F65" s="7" t="e">
        <f>#REF!</f>
        <v>#REF!</v>
      </c>
      <c r="G65" s="7" t="e">
        <f>#REF!</f>
        <v>#REF!</v>
      </c>
      <c r="H65" s="7" t="e">
        <f>#REF!</f>
        <v>#REF!</v>
      </c>
    </row>
    <row r="66" spans="3:8" x14ac:dyDescent="0.2">
      <c r="C66" s="13" t="s">
        <v>20</v>
      </c>
      <c r="D66" s="7" t="e">
        <f>#REF!</f>
        <v>#REF!</v>
      </c>
      <c r="E66" s="7" t="e">
        <f>#REF!</f>
        <v>#REF!</v>
      </c>
      <c r="F66" s="7" t="e">
        <f>#REF!</f>
        <v>#REF!</v>
      </c>
      <c r="G66" s="7" t="e">
        <f>#REF!</f>
        <v>#REF!</v>
      </c>
      <c r="H66" s="7" t="e">
        <f>#REF!</f>
        <v>#REF!</v>
      </c>
    </row>
    <row r="67" spans="3:8" x14ac:dyDescent="0.2">
      <c r="C67" s="13" t="s">
        <v>50</v>
      </c>
      <c r="D67" s="7" t="e">
        <f>D68-D66-D65</f>
        <v>#REF!</v>
      </c>
      <c r="E67" s="7" t="e">
        <f t="shared" ref="E67:H67" si="17">E68-E66-E65</f>
        <v>#REF!</v>
      </c>
      <c r="F67" s="7" t="e">
        <f t="shared" si="17"/>
        <v>#REF!</v>
      </c>
      <c r="G67" s="7" t="e">
        <f t="shared" si="17"/>
        <v>#REF!</v>
      </c>
      <c r="H67" s="7" t="e">
        <f t="shared" si="17"/>
        <v>#REF!</v>
      </c>
    </row>
    <row r="68" spans="3:8" x14ac:dyDescent="0.2">
      <c r="C68" s="10" t="s">
        <v>42</v>
      </c>
      <c r="D68" s="7" t="e">
        <f>#REF!</f>
        <v>#REF!</v>
      </c>
      <c r="E68" s="7" t="e">
        <f>#REF!</f>
        <v>#REF!</v>
      </c>
      <c r="F68" s="7" t="e">
        <f>#REF!</f>
        <v>#REF!</v>
      </c>
      <c r="G68" s="7" t="e">
        <f>#REF!</f>
        <v>#REF!</v>
      </c>
      <c r="H68" s="7" t="e">
        <f>#REF!</f>
        <v>#REF!</v>
      </c>
    </row>
  </sheetData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Q98"/>
  <sheetViews>
    <sheetView workbookViewId="0">
      <selection activeCell="G2" sqref="G2"/>
    </sheetView>
  </sheetViews>
  <sheetFormatPr baseColWidth="10" defaultRowHeight="12.75" x14ac:dyDescent="0.2"/>
  <cols>
    <col min="1" max="1" width="4.28515625" customWidth="1"/>
    <col min="2" max="2" width="7.28515625" customWidth="1"/>
    <col min="4" max="4" width="5.85546875" customWidth="1"/>
    <col min="5" max="5" width="6.85546875" customWidth="1"/>
    <col min="8" max="8" width="19.85546875" customWidth="1"/>
    <col min="9" max="9" width="7.42578125" customWidth="1"/>
  </cols>
  <sheetData>
    <row r="1" spans="1:17" x14ac:dyDescent="0.2">
      <c r="A1" t="s">
        <v>0</v>
      </c>
      <c r="D1" t="s">
        <v>178</v>
      </c>
      <c r="H1" t="s">
        <v>38</v>
      </c>
      <c r="I1" t="s">
        <v>99</v>
      </c>
      <c r="J1" t="s">
        <v>191</v>
      </c>
    </row>
    <row r="2" spans="1:17" x14ac:dyDescent="0.2">
      <c r="A2">
        <f>Stammdaten!E9</f>
        <v>2019</v>
      </c>
      <c r="D2" t="s">
        <v>179</v>
      </c>
      <c r="G2" s="7">
        <f>MOD((N2-Stammdaten!$E$11),12)+1</f>
        <v>1</v>
      </c>
      <c r="H2" s="9" t="str">
        <f>VLOOKUP(N2,$O$2:$Q$13,2,0)</f>
        <v>Jan</v>
      </c>
      <c r="I2" t="str">
        <f>VLOOKUP(N2,$O$2:$Q$13,3,0)</f>
        <v>Januar</v>
      </c>
      <c r="J2">
        <v>1</v>
      </c>
      <c r="N2">
        <v>1</v>
      </c>
      <c r="O2" s="7">
        <f>MOD((N2-Stammdaten!$E$11),12)+1</f>
        <v>1</v>
      </c>
      <c r="P2" s="9" t="s">
        <v>180</v>
      </c>
      <c r="Q2" t="s">
        <v>64</v>
      </c>
    </row>
    <row r="3" spans="1:17" x14ac:dyDescent="0.2">
      <c r="A3">
        <f>A2+1</f>
        <v>2020</v>
      </c>
      <c r="G3" s="7">
        <f>MOD((N3-Stammdaten!$E$11),12)+1</f>
        <v>2</v>
      </c>
      <c r="H3" s="9" t="str">
        <f t="shared" ref="H3:H13" si="0">VLOOKUP(N3,$O$2:$Q$13,2,0)</f>
        <v>Feb</v>
      </c>
      <c r="I3" t="str">
        <f t="shared" ref="I3:I13" si="1">VLOOKUP(N3,$O$2:$Q$13,3,0)</f>
        <v>Februar</v>
      </c>
      <c r="J3">
        <v>2</v>
      </c>
      <c r="N3">
        <v>2</v>
      </c>
      <c r="O3" s="7">
        <f>MOD((N3-Stammdaten!$E$11),12)+1</f>
        <v>2</v>
      </c>
      <c r="P3" s="9" t="s">
        <v>181</v>
      </c>
      <c r="Q3" t="s">
        <v>65</v>
      </c>
    </row>
    <row r="4" spans="1:17" x14ac:dyDescent="0.2">
      <c r="A4">
        <f>A3+1</f>
        <v>2021</v>
      </c>
      <c r="G4" s="7">
        <f>MOD((N4-Stammdaten!$E$11),12)+1</f>
        <v>3</v>
      </c>
      <c r="H4" s="9" t="str">
        <f t="shared" si="0"/>
        <v>Mär</v>
      </c>
      <c r="I4" t="str">
        <f t="shared" si="1"/>
        <v>März</v>
      </c>
      <c r="J4">
        <v>3</v>
      </c>
      <c r="N4">
        <v>3</v>
      </c>
      <c r="O4" s="7">
        <f>MOD((N4-Stammdaten!$E$11),12)+1</f>
        <v>3</v>
      </c>
      <c r="P4" s="9" t="s">
        <v>182</v>
      </c>
      <c r="Q4" t="s">
        <v>66</v>
      </c>
    </row>
    <row r="5" spans="1:17" x14ac:dyDescent="0.2">
      <c r="A5">
        <f>A4+1</f>
        <v>2022</v>
      </c>
      <c r="G5" s="7">
        <f>MOD((N5-Stammdaten!$E$11),12)+1</f>
        <v>4</v>
      </c>
      <c r="H5" s="9" t="str">
        <f t="shared" si="0"/>
        <v>Apr</v>
      </c>
      <c r="I5" t="str">
        <f t="shared" si="1"/>
        <v>April</v>
      </c>
      <c r="J5">
        <v>4</v>
      </c>
      <c r="N5">
        <v>4</v>
      </c>
      <c r="O5" s="7">
        <f>MOD((N5-Stammdaten!$E$11),12)+1</f>
        <v>4</v>
      </c>
      <c r="P5" s="9" t="s">
        <v>183</v>
      </c>
      <c r="Q5" t="s">
        <v>67</v>
      </c>
    </row>
    <row r="6" spans="1:17" x14ac:dyDescent="0.2">
      <c r="A6">
        <f>A5+1</f>
        <v>2023</v>
      </c>
      <c r="G6" s="7">
        <f>MOD((N6-Stammdaten!$E$11),12)+1</f>
        <v>5</v>
      </c>
      <c r="H6" s="9" t="str">
        <f t="shared" si="0"/>
        <v>Mai</v>
      </c>
      <c r="I6" t="str">
        <f t="shared" si="1"/>
        <v>Mai</v>
      </c>
      <c r="J6">
        <v>5</v>
      </c>
      <c r="N6">
        <v>5</v>
      </c>
      <c r="O6" s="7">
        <f>MOD((N6-Stammdaten!$E$11),12)+1</f>
        <v>5</v>
      </c>
      <c r="P6" s="9" t="s">
        <v>68</v>
      </c>
      <c r="Q6" t="s">
        <v>68</v>
      </c>
    </row>
    <row r="7" spans="1:17" x14ac:dyDescent="0.2">
      <c r="G7" s="7">
        <f>MOD((N7-Stammdaten!$E$11),12)+1</f>
        <v>6</v>
      </c>
      <c r="H7" s="9" t="str">
        <f t="shared" si="0"/>
        <v>Jun</v>
      </c>
      <c r="I7" t="str">
        <f t="shared" si="1"/>
        <v>Juni</v>
      </c>
      <c r="J7">
        <v>6</v>
      </c>
      <c r="N7">
        <v>6</v>
      </c>
      <c r="O7" s="7">
        <f>MOD((N7-Stammdaten!$E$11),12)+1</f>
        <v>6</v>
      </c>
      <c r="P7" s="9" t="s">
        <v>184</v>
      </c>
      <c r="Q7" t="s">
        <v>69</v>
      </c>
    </row>
    <row r="8" spans="1:17" x14ac:dyDescent="0.2">
      <c r="G8" s="7">
        <f>MOD((N8-Stammdaten!$E$11),12)+1</f>
        <v>7</v>
      </c>
      <c r="H8" s="9" t="str">
        <f t="shared" si="0"/>
        <v>Jul</v>
      </c>
      <c r="I8" t="str">
        <f t="shared" si="1"/>
        <v>Juli</v>
      </c>
      <c r="J8">
        <v>7</v>
      </c>
      <c r="N8">
        <v>7</v>
      </c>
      <c r="O8" s="7">
        <f>MOD((N8-Stammdaten!$E$11),12)+1</f>
        <v>7</v>
      </c>
      <c r="P8" s="9" t="s">
        <v>185</v>
      </c>
      <c r="Q8" t="s">
        <v>70</v>
      </c>
    </row>
    <row r="9" spans="1:17" x14ac:dyDescent="0.2">
      <c r="A9" s="8" t="s">
        <v>0</v>
      </c>
      <c r="B9" s="9">
        <v>2016</v>
      </c>
      <c r="D9" s="8" t="s">
        <v>178</v>
      </c>
      <c r="E9" t="s">
        <v>179</v>
      </c>
      <c r="G9" s="7">
        <f>MOD((N9-Stammdaten!$E$11),12)+1</f>
        <v>8</v>
      </c>
      <c r="H9" s="9" t="str">
        <f t="shared" si="0"/>
        <v>Aug</v>
      </c>
      <c r="I9" t="str">
        <f t="shared" si="1"/>
        <v>August</v>
      </c>
      <c r="J9">
        <v>8</v>
      </c>
      <c r="N9">
        <v>8</v>
      </c>
      <c r="O9" s="7">
        <f>MOD((N9-Stammdaten!$E$11),12)+1</f>
        <v>8</v>
      </c>
      <c r="P9" s="9" t="s">
        <v>186</v>
      </c>
      <c r="Q9" t="s">
        <v>71</v>
      </c>
    </row>
    <row r="10" spans="1:17" x14ac:dyDescent="0.2">
      <c r="G10" s="7">
        <f>MOD((N10-Stammdaten!$E$11),12)+1</f>
        <v>9</v>
      </c>
      <c r="H10" s="9" t="str">
        <f t="shared" si="0"/>
        <v>Sep</v>
      </c>
      <c r="I10" t="str">
        <f t="shared" si="1"/>
        <v>September</v>
      </c>
      <c r="J10">
        <v>9</v>
      </c>
      <c r="N10">
        <v>9</v>
      </c>
      <c r="O10" s="7">
        <f>MOD((N10-Stammdaten!$E$11),12)+1</f>
        <v>9</v>
      </c>
      <c r="P10" s="9" t="s">
        <v>187</v>
      </c>
      <c r="Q10" t="s">
        <v>72</v>
      </c>
    </row>
    <row r="11" spans="1:17" x14ac:dyDescent="0.2">
      <c r="G11" s="7">
        <f>MOD((N11-Stammdaten!$E$11),12)+1</f>
        <v>10</v>
      </c>
      <c r="H11" s="9" t="str">
        <f t="shared" si="0"/>
        <v>Okt</v>
      </c>
      <c r="I11" t="str">
        <f t="shared" si="1"/>
        <v>Oktober</v>
      </c>
      <c r="J11">
        <v>10</v>
      </c>
      <c r="N11">
        <v>10</v>
      </c>
      <c r="O11" s="7">
        <f>MOD((N11-Stammdaten!$E$11),12)+1</f>
        <v>10</v>
      </c>
      <c r="P11" s="9" t="s">
        <v>188</v>
      </c>
      <c r="Q11" t="s">
        <v>73</v>
      </c>
    </row>
    <row r="12" spans="1:17" x14ac:dyDescent="0.2">
      <c r="G12" s="7">
        <f>MOD((N12-Stammdaten!$E$11),12)+1</f>
        <v>11</v>
      </c>
      <c r="H12" s="9" t="str">
        <f t="shared" si="0"/>
        <v>Nov</v>
      </c>
      <c r="I12" t="str">
        <f t="shared" si="1"/>
        <v>November</v>
      </c>
      <c r="J12">
        <v>11</v>
      </c>
      <c r="N12">
        <v>11</v>
      </c>
      <c r="O12" s="7">
        <f>MOD((N12-Stammdaten!$E$11),12)+1</f>
        <v>11</v>
      </c>
      <c r="P12" s="9" t="s">
        <v>189</v>
      </c>
      <c r="Q12" t="s">
        <v>74</v>
      </c>
    </row>
    <row r="13" spans="1:17" x14ac:dyDescent="0.2">
      <c r="G13" s="7">
        <f>MOD((N13-Stammdaten!$E$11),12)+1</f>
        <v>12</v>
      </c>
      <c r="H13" s="9" t="str">
        <f t="shared" si="0"/>
        <v>Dez</v>
      </c>
      <c r="I13" t="str">
        <f t="shared" si="1"/>
        <v>Dezember</v>
      </c>
      <c r="J13">
        <v>12</v>
      </c>
      <c r="N13">
        <v>12</v>
      </c>
      <c r="O13" s="7">
        <f>MOD((N13-Stammdaten!$E$11),12)+1</f>
        <v>12</v>
      </c>
      <c r="P13" s="9" t="s">
        <v>190</v>
      </c>
      <c r="Q13" t="s">
        <v>75</v>
      </c>
    </row>
    <row r="17" spans="8:9" x14ac:dyDescent="0.2">
      <c r="H17" s="8" t="s">
        <v>38</v>
      </c>
      <c r="I17" t="s">
        <v>31</v>
      </c>
    </row>
    <row r="19" spans="8:9" x14ac:dyDescent="0.2">
      <c r="H19" s="8" t="s">
        <v>99</v>
      </c>
      <c r="I19" s="8" t="s">
        <v>191</v>
      </c>
    </row>
    <row r="20" spans="8:9" x14ac:dyDescent="0.2">
      <c r="H20" t="s">
        <v>64</v>
      </c>
      <c r="I20">
        <v>1</v>
      </c>
    </row>
    <row r="22" spans="8:9" x14ac:dyDescent="0.2">
      <c r="H22" t="s">
        <v>65</v>
      </c>
      <c r="I22">
        <v>2</v>
      </c>
    </row>
    <row r="24" spans="8:9" x14ac:dyDescent="0.2">
      <c r="H24" t="s">
        <v>66</v>
      </c>
      <c r="I24">
        <v>3</v>
      </c>
    </row>
    <row r="26" spans="8:9" x14ac:dyDescent="0.2">
      <c r="H26" t="s">
        <v>67</v>
      </c>
      <c r="I26">
        <v>4</v>
      </c>
    </row>
    <row r="28" spans="8:9" x14ac:dyDescent="0.2">
      <c r="H28" t="s">
        <v>68</v>
      </c>
      <c r="I28">
        <v>5</v>
      </c>
    </row>
    <row r="30" spans="8:9" x14ac:dyDescent="0.2">
      <c r="H30" t="s">
        <v>69</v>
      </c>
      <c r="I30">
        <v>6</v>
      </c>
    </row>
    <row r="32" spans="8:9" x14ac:dyDescent="0.2">
      <c r="H32" t="s">
        <v>70</v>
      </c>
      <c r="I32">
        <v>7</v>
      </c>
    </row>
    <row r="34" spans="8:9" x14ac:dyDescent="0.2">
      <c r="H34" t="s">
        <v>71</v>
      </c>
      <c r="I34">
        <v>8</v>
      </c>
    </row>
    <row r="36" spans="8:9" x14ac:dyDescent="0.2">
      <c r="H36" t="s">
        <v>72</v>
      </c>
      <c r="I36">
        <v>9</v>
      </c>
    </row>
    <row r="38" spans="8:9" x14ac:dyDescent="0.2">
      <c r="H38" t="s">
        <v>73</v>
      </c>
      <c r="I38">
        <v>10</v>
      </c>
    </row>
    <row r="40" spans="8:9" x14ac:dyDescent="0.2">
      <c r="H40" t="s">
        <v>74</v>
      </c>
      <c r="I40">
        <v>11</v>
      </c>
    </row>
    <row r="42" spans="8:9" x14ac:dyDescent="0.2">
      <c r="H42" t="s">
        <v>75</v>
      </c>
      <c r="I42">
        <v>12</v>
      </c>
    </row>
    <row r="98" spans="8:9" x14ac:dyDescent="0.2">
      <c r="H98" s="17"/>
      <c r="I98" s="17"/>
    </row>
  </sheetData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B050"/>
  </sheetPr>
  <dimension ref="A3:BU96"/>
  <sheetViews>
    <sheetView showGridLines="0" showRowColHeaders="0" workbookViewId="0">
      <pane xSplit="6" ySplit="8" topLeftCell="G9" activePane="bottomRight" state="frozen"/>
      <selection activeCell="U65" sqref="U65"/>
      <selection pane="topRight" activeCell="U65" sqref="U65"/>
      <selection pane="bottomLeft" activeCell="U65" sqref="U65"/>
      <selection pane="bottomRight" activeCell="C9" sqref="C9"/>
    </sheetView>
  </sheetViews>
  <sheetFormatPr baseColWidth="10" defaultRowHeight="12.75" x14ac:dyDescent="0.2"/>
  <cols>
    <col min="1" max="2" width="2" customWidth="1"/>
    <col min="3" max="3" width="58" style="9" customWidth="1"/>
    <col min="4" max="4" width="2.140625" customWidth="1"/>
    <col min="5" max="5" width="4.5703125" customWidth="1"/>
    <col min="6" max="6" width="2.140625" customWidth="1"/>
    <col min="7" max="7" width="8.7109375" style="22" customWidth="1"/>
    <col min="8" max="19" width="8.7109375" customWidth="1"/>
    <col min="20" max="20" width="2.140625" customWidth="1"/>
    <col min="21" max="33" width="8.7109375" customWidth="1"/>
  </cols>
  <sheetData>
    <row r="3" spans="1:73" ht="28.5" customHeight="1" x14ac:dyDescent="0.2"/>
    <row r="4" spans="1:73" ht="26.25" customHeight="1" x14ac:dyDescent="0.2">
      <c r="B4" s="15"/>
      <c r="C4" s="58" t="s">
        <v>137</v>
      </c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  <c r="AU4" s="58"/>
      <c r="AV4" s="58"/>
      <c r="AW4" s="58"/>
      <c r="AX4" s="58"/>
      <c r="AY4" s="58"/>
      <c r="AZ4" s="58"/>
      <c r="BA4" s="58"/>
      <c r="BB4" s="58"/>
      <c r="BC4" s="58"/>
      <c r="BD4" s="58"/>
      <c r="BE4" s="58"/>
      <c r="BF4" s="58"/>
      <c r="BG4" s="58"/>
      <c r="BH4" s="58"/>
      <c r="BI4" s="58"/>
      <c r="BJ4" s="58"/>
      <c r="BK4" s="58"/>
      <c r="BL4" s="58"/>
      <c r="BM4" s="58"/>
      <c r="BN4" s="58"/>
      <c r="BO4" s="58"/>
      <c r="BP4" s="58"/>
      <c r="BQ4" s="58"/>
      <c r="BR4" s="58"/>
      <c r="BS4" s="58"/>
      <c r="BT4" s="58"/>
      <c r="BU4" s="58"/>
    </row>
    <row r="5" spans="1:73" x14ac:dyDescent="0.2">
      <c r="C5" s="4"/>
      <c r="D5" s="3"/>
      <c r="E5" s="3"/>
      <c r="F5" s="3"/>
      <c r="G5" s="21"/>
      <c r="H5" s="3"/>
      <c r="I5" s="3"/>
      <c r="J5" s="2"/>
      <c r="K5" s="3"/>
      <c r="L5" s="2"/>
    </row>
    <row r="6" spans="1:73" x14ac:dyDescent="0.2">
      <c r="C6" s="4"/>
      <c r="D6" s="3"/>
      <c r="E6" s="3"/>
      <c r="F6" s="3"/>
    </row>
    <row r="7" spans="1:73" x14ac:dyDescent="0.2">
      <c r="C7" s="82" t="str">
        <f>Stammdaten!E7</f>
        <v>Muster GmbH</v>
      </c>
      <c r="D7" s="16"/>
      <c r="E7" s="88" t="s">
        <v>143</v>
      </c>
      <c r="F7" s="16"/>
      <c r="G7" s="83">
        <f>IF(Stammdaten!E11=1,Stammdaten!E9,Stammdaten!E9&amp;" / "&amp;Stammdaten!E9+1)</f>
        <v>2019</v>
      </c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16"/>
      <c r="U7" s="87">
        <f>IF(Stammdaten!E11=1,Stammdaten!E9+1,Stammdaten!E9+1&amp;" / "&amp;Stammdaten!E9+2)</f>
        <v>2020</v>
      </c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</row>
    <row r="8" spans="1:73" x14ac:dyDescent="0.2">
      <c r="C8" s="82"/>
      <c r="E8" s="89"/>
      <c r="G8" s="25" t="str">
        <f>Hilfsblatt!I2</f>
        <v>Januar</v>
      </c>
      <c r="H8" s="25" t="str">
        <f>Hilfsblatt!I3</f>
        <v>Februar</v>
      </c>
      <c r="I8" s="25" t="str">
        <f>Hilfsblatt!I4</f>
        <v>März</v>
      </c>
      <c r="J8" s="25" t="str">
        <f>Hilfsblatt!I5</f>
        <v>April</v>
      </c>
      <c r="K8" s="25" t="str">
        <f>Hilfsblatt!I6</f>
        <v>Mai</v>
      </c>
      <c r="L8" s="25" t="str">
        <f>Hilfsblatt!I7</f>
        <v>Juni</v>
      </c>
      <c r="M8" s="25" t="str">
        <f>Hilfsblatt!I8</f>
        <v>Juli</v>
      </c>
      <c r="N8" s="25" t="str">
        <f>Hilfsblatt!I9</f>
        <v>August</v>
      </c>
      <c r="O8" s="25" t="str">
        <f>Hilfsblatt!I10</f>
        <v>September</v>
      </c>
      <c r="P8" s="25" t="str">
        <f>Hilfsblatt!I11</f>
        <v>Oktober</v>
      </c>
      <c r="Q8" s="25" t="str">
        <f>Hilfsblatt!I12</f>
        <v>November</v>
      </c>
      <c r="R8" s="25" t="str">
        <f>Hilfsblatt!I13</f>
        <v>Dezember</v>
      </c>
      <c r="S8" s="26" t="s">
        <v>97</v>
      </c>
      <c r="T8" s="16"/>
      <c r="U8" s="25" t="str">
        <f>G8</f>
        <v>Januar</v>
      </c>
      <c r="V8" s="25" t="str">
        <f t="shared" ref="V8:AF8" si="0">H8</f>
        <v>Februar</v>
      </c>
      <c r="W8" s="25" t="str">
        <f t="shared" si="0"/>
        <v>März</v>
      </c>
      <c r="X8" s="25" t="str">
        <f t="shared" si="0"/>
        <v>April</v>
      </c>
      <c r="Y8" s="25" t="str">
        <f t="shared" si="0"/>
        <v>Mai</v>
      </c>
      <c r="Z8" s="25" t="str">
        <f t="shared" si="0"/>
        <v>Juni</v>
      </c>
      <c r="AA8" s="25" t="str">
        <f t="shared" si="0"/>
        <v>Juli</v>
      </c>
      <c r="AB8" s="25" t="str">
        <f t="shared" si="0"/>
        <v>August</v>
      </c>
      <c r="AC8" s="25" t="str">
        <f t="shared" si="0"/>
        <v>September</v>
      </c>
      <c r="AD8" s="25" t="str">
        <f t="shared" si="0"/>
        <v>Oktober</v>
      </c>
      <c r="AE8" s="25" t="str">
        <f t="shared" si="0"/>
        <v>November</v>
      </c>
      <c r="AF8" s="25" t="str">
        <f t="shared" si="0"/>
        <v>Dezember</v>
      </c>
      <c r="AG8" s="26" t="s">
        <v>97</v>
      </c>
    </row>
    <row r="9" spans="1:73" x14ac:dyDescent="0.2">
      <c r="U9" s="22"/>
    </row>
    <row r="10" spans="1:73" s="37" customFormat="1" x14ac:dyDescent="0.2">
      <c r="A10" s="75" t="str">
        <f>IF(ISERROR(VLOOKUP(C10,Exportmapping!$A:$B,2,0)),"",VLOOKUP(C10,Exportmapping!$A:$B,2,0))</f>
        <v>(Summe)</v>
      </c>
      <c r="C10" s="31" t="s">
        <v>12</v>
      </c>
      <c r="E10"/>
      <c r="G10" s="28">
        <f>Umsatz!E10</f>
        <v>0</v>
      </c>
      <c r="H10" s="28">
        <f>Umsatz!F10</f>
        <v>0</v>
      </c>
      <c r="I10" s="28">
        <f>Umsatz!G10</f>
        <v>0</v>
      </c>
      <c r="J10" s="28">
        <f>Umsatz!H10</f>
        <v>0</v>
      </c>
      <c r="K10" s="28">
        <f>Umsatz!I10</f>
        <v>0</v>
      </c>
      <c r="L10" s="28">
        <f>Umsatz!J10</f>
        <v>0</v>
      </c>
      <c r="M10" s="28">
        <f>Umsatz!K10</f>
        <v>0</v>
      </c>
      <c r="N10" s="28">
        <f>Umsatz!L10</f>
        <v>0</v>
      </c>
      <c r="O10" s="28">
        <f>Umsatz!M10</f>
        <v>0</v>
      </c>
      <c r="P10" s="28">
        <f>Umsatz!N10</f>
        <v>0</v>
      </c>
      <c r="Q10" s="28">
        <f>Umsatz!O10</f>
        <v>0</v>
      </c>
      <c r="R10" s="28">
        <f>Umsatz!P10</f>
        <v>0</v>
      </c>
      <c r="S10" s="28">
        <f>SUM(G10:R10)</f>
        <v>0</v>
      </c>
      <c r="U10" s="28">
        <f>Umsatz!S10</f>
        <v>0</v>
      </c>
      <c r="V10" s="28">
        <f>Umsatz!T10</f>
        <v>0</v>
      </c>
      <c r="W10" s="28">
        <f>Umsatz!U10</f>
        <v>0</v>
      </c>
      <c r="X10" s="28">
        <f>Umsatz!V10</f>
        <v>0</v>
      </c>
      <c r="Y10" s="28">
        <f>Umsatz!W10</f>
        <v>0</v>
      </c>
      <c r="Z10" s="28">
        <f>Umsatz!X10</f>
        <v>0</v>
      </c>
      <c r="AA10" s="28">
        <f>Umsatz!Y10</f>
        <v>0</v>
      </c>
      <c r="AB10" s="28">
        <f>Umsatz!Z10</f>
        <v>0</v>
      </c>
      <c r="AC10" s="28">
        <f>Umsatz!AA10</f>
        <v>0</v>
      </c>
      <c r="AD10" s="28">
        <f>Umsatz!AB10</f>
        <v>0</v>
      </c>
      <c r="AE10" s="28">
        <f>Umsatz!AC10</f>
        <v>0</v>
      </c>
      <c r="AF10" s="28">
        <f>Umsatz!AD10</f>
        <v>0</v>
      </c>
      <c r="AG10" s="28">
        <f>SUM(U10:AF10)</f>
        <v>0</v>
      </c>
    </row>
    <row r="11" spans="1:73" s="37" customFormat="1" x14ac:dyDescent="0.2">
      <c r="A11" s="75" t="str">
        <f>IF(ISERROR(VLOOKUP(C11,Exportmapping!$A:$B,2,0)),"",VLOOKUP(C11,Exportmapping!$A:$B,2,0))</f>
        <v>a. Umsatzerlöse Inland</v>
      </c>
      <c r="C11" s="36" t="s">
        <v>281</v>
      </c>
      <c r="E11" s="47">
        <v>0</v>
      </c>
      <c r="G11" s="38">
        <f>Umsatz!E11</f>
        <v>0</v>
      </c>
      <c r="H11" s="38">
        <f>Umsatz!F11</f>
        <v>0</v>
      </c>
      <c r="I11" s="38">
        <f>Umsatz!G11</f>
        <v>0</v>
      </c>
      <c r="J11" s="38">
        <f>Umsatz!H11</f>
        <v>0</v>
      </c>
      <c r="K11" s="38">
        <f>Umsatz!I11</f>
        <v>0</v>
      </c>
      <c r="L11" s="38">
        <f>Umsatz!J11</f>
        <v>0</v>
      </c>
      <c r="M11" s="38">
        <f>Umsatz!K11</f>
        <v>0</v>
      </c>
      <c r="N11" s="38">
        <f>Umsatz!L11</f>
        <v>0</v>
      </c>
      <c r="O11" s="38">
        <f>Umsatz!M11</f>
        <v>0</v>
      </c>
      <c r="P11" s="38">
        <f>Umsatz!N11</f>
        <v>0</v>
      </c>
      <c r="Q11" s="38">
        <f>Umsatz!O11</f>
        <v>0</v>
      </c>
      <c r="R11" s="38">
        <f>Umsatz!P11</f>
        <v>0</v>
      </c>
      <c r="S11" s="28">
        <f t="shared" ref="S11:S13" si="1">SUM(G11:R11)</f>
        <v>0</v>
      </c>
      <c r="T11"/>
      <c r="U11" s="38">
        <f>Umsatz!S11</f>
        <v>0</v>
      </c>
      <c r="V11" s="38">
        <f>Umsatz!T11</f>
        <v>0</v>
      </c>
      <c r="W11" s="38">
        <f>Umsatz!U11</f>
        <v>0</v>
      </c>
      <c r="X11" s="38">
        <f>Umsatz!V11</f>
        <v>0</v>
      </c>
      <c r="Y11" s="38">
        <f>Umsatz!W11</f>
        <v>0</v>
      </c>
      <c r="Z11" s="38">
        <f>Umsatz!X11</f>
        <v>0</v>
      </c>
      <c r="AA11" s="38">
        <f>Umsatz!Y11</f>
        <v>0</v>
      </c>
      <c r="AB11" s="38">
        <f>Umsatz!Z11</f>
        <v>0</v>
      </c>
      <c r="AC11" s="38">
        <f>Umsatz!AA11</f>
        <v>0</v>
      </c>
      <c r="AD11" s="38">
        <f>Umsatz!AB11</f>
        <v>0</v>
      </c>
      <c r="AE11" s="38">
        <f>Umsatz!AC11</f>
        <v>0</v>
      </c>
      <c r="AF11" s="38">
        <f>Umsatz!AD11</f>
        <v>0</v>
      </c>
      <c r="AG11" s="28">
        <f t="shared" ref="AG11:AG13" si="2">SUM(U11:AF11)</f>
        <v>0</v>
      </c>
    </row>
    <row r="12" spans="1:73" s="37" customFormat="1" x14ac:dyDescent="0.2">
      <c r="A12" s="75" t="str">
        <f>IF(ISERROR(VLOOKUP(C12,Exportmapping!$A:$B,2,0)),"",VLOOKUP(C12,Exportmapping!$A:$B,2,0))</f>
        <v>b. Umsatzerlöse Ausland</v>
      </c>
      <c r="C12" s="36" t="s">
        <v>282</v>
      </c>
      <c r="E12" s="47">
        <v>0</v>
      </c>
      <c r="G12" s="38">
        <f>Umsatz!E12</f>
        <v>0</v>
      </c>
      <c r="H12" s="38">
        <f>Umsatz!F12</f>
        <v>0</v>
      </c>
      <c r="I12" s="38">
        <f>Umsatz!G12</f>
        <v>0</v>
      </c>
      <c r="J12" s="38">
        <f>Umsatz!H12</f>
        <v>0</v>
      </c>
      <c r="K12" s="38">
        <f>Umsatz!I12</f>
        <v>0</v>
      </c>
      <c r="L12" s="38">
        <f>Umsatz!J12</f>
        <v>0</v>
      </c>
      <c r="M12" s="38">
        <f>Umsatz!K12</f>
        <v>0</v>
      </c>
      <c r="N12" s="38">
        <f>Umsatz!L12</f>
        <v>0</v>
      </c>
      <c r="O12" s="38">
        <f>Umsatz!M12</f>
        <v>0</v>
      </c>
      <c r="P12" s="38">
        <f>Umsatz!N12</f>
        <v>0</v>
      </c>
      <c r="Q12" s="38">
        <f>Umsatz!O12</f>
        <v>0</v>
      </c>
      <c r="R12" s="38">
        <f>Umsatz!P12</f>
        <v>0</v>
      </c>
      <c r="S12" s="28">
        <f t="shared" si="1"/>
        <v>0</v>
      </c>
      <c r="T12"/>
      <c r="U12" s="38">
        <f>Umsatz!S12</f>
        <v>0</v>
      </c>
      <c r="V12" s="38">
        <f>Umsatz!T12</f>
        <v>0</v>
      </c>
      <c r="W12" s="38">
        <f>Umsatz!U12</f>
        <v>0</v>
      </c>
      <c r="X12" s="38">
        <f>Umsatz!V12</f>
        <v>0</v>
      </c>
      <c r="Y12" s="38">
        <f>Umsatz!W12</f>
        <v>0</v>
      </c>
      <c r="Z12" s="38">
        <f>Umsatz!X12</f>
        <v>0</v>
      </c>
      <c r="AA12" s="38">
        <f>Umsatz!Y12</f>
        <v>0</v>
      </c>
      <c r="AB12" s="38">
        <f>Umsatz!Z12</f>
        <v>0</v>
      </c>
      <c r="AC12" s="38">
        <f>Umsatz!AA12</f>
        <v>0</v>
      </c>
      <c r="AD12" s="38">
        <f>Umsatz!AB12</f>
        <v>0</v>
      </c>
      <c r="AE12" s="38">
        <f>Umsatz!AC12</f>
        <v>0</v>
      </c>
      <c r="AF12" s="38">
        <f>Umsatz!AD12</f>
        <v>0</v>
      </c>
      <c r="AG12" s="28">
        <f t="shared" si="2"/>
        <v>0</v>
      </c>
    </row>
    <row r="13" spans="1:73" s="37" customFormat="1" x14ac:dyDescent="0.2">
      <c r="A13" s="75" t="str">
        <f>IF(ISERROR(VLOOKUP(C13,Exportmapping!$A:$B,2,0)),"",VLOOKUP(C13,Exportmapping!$A:$B,2,0))</f>
        <v>c. Sonstige Umsatzerlöse</v>
      </c>
      <c r="C13" s="36" t="s">
        <v>283</v>
      </c>
      <c r="E13" s="47">
        <v>0</v>
      </c>
      <c r="G13" s="38">
        <f>Umsatz!E13</f>
        <v>0</v>
      </c>
      <c r="H13" s="38">
        <f>Umsatz!F13</f>
        <v>0</v>
      </c>
      <c r="I13" s="38">
        <f>Umsatz!G13</f>
        <v>0</v>
      </c>
      <c r="J13" s="38">
        <f>Umsatz!H13</f>
        <v>0</v>
      </c>
      <c r="K13" s="38">
        <f>Umsatz!I13</f>
        <v>0</v>
      </c>
      <c r="L13" s="38">
        <f>Umsatz!J13</f>
        <v>0</v>
      </c>
      <c r="M13" s="38">
        <f>Umsatz!K13</f>
        <v>0</v>
      </c>
      <c r="N13" s="38">
        <f>Umsatz!L13</f>
        <v>0</v>
      </c>
      <c r="O13" s="38">
        <f>Umsatz!M13</f>
        <v>0</v>
      </c>
      <c r="P13" s="38">
        <f>Umsatz!N13</f>
        <v>0</v>
      </c>
      <c r="Q13" s="38">
        <f>Umsatz!O13</f>
        <v>0</v>
      </c>
      <c r="R13" s="38">
        <f>Umsatz!P13</f>
        <v>0</v>
      </c>
      <c r="S13" s="28">
        <f t="shared" si="1"/>
        <v>0</v>
      </c>
      <c r="T13"/>
      <c r="U13" s="38">
        <f>Umsatz!S13</f>
        <v>0</v>
      </c>
      <c r="V13" s="38">
        <f>Umsatz!T13</f>
        <v>0</v>
      </c>
      <c r="W13" s="38">
        <f>Umsatz!U13</f>
        <v>0</v>
      </c>
      <c r="X13" s="38">
        <f>Umsatz!V13</f>
        <v>0</v>
      </c>
      <c r="Y13" s="38">
        <f>Umsatz!W13</f>
        <v>0</v>
      </c>
      <c r="Z13" s="38">
        <f>Umsatz!X13</f>
        <v>0</v>
      </c>
      <c r="AA13" s="38">
        <f>Umsatz!Y13</f>
        <v>0</v>
      </c>
      <c r="AB13" s="38">
        <f>Umsatz!Z13</f>
        <v>0</v>
      </c>
      <c r="AC13" s="38">
        <f>Umsatz!AA13</f>
        <v>0</v>
      </c>
      <c r="AD13" s="38">
        <f>Umsatz!AB13</f>
        <v>0</v>
      </c>
      <c r="AE13" s="38">
        <f>Umsatz!AC13</f>
        <v>0</v>
      </c>
      <c r="AF13" s="38">
        <f>Umsatz!AD13</f>
        <v>0</v>
      </c>
      <c r="AG13" s="28">
        <f t="shared" si="2"/>
        <v>0</v>
      </c>
    </row>
    <row r="14" spans="1:73" x14ac:dyDescent="0.2">
      <c r="A14" s="75" t="str">
        <f>IF(ISERROR(VLOOKUP(C14,Exportmapping!$A:$B,2,0)),"",VLOOKUP(C14,Exportmapping!$A:$B,2,0))</f>
        <v/>
      </c>
      <c r="C14" s="30"/>
      <c r="S14" s="28"/>
      <c r="U14" s="22"/>
      <c r="AG14" s="28"/>
    </row>
    <row r="15" spans="1:73" x14ac:dyDescent="0.2">
      <c r="A15" s="75" t="str">
        <f>IF(ISERROR(VLOOKUP(C15,Exportmapping!$A:$B,2,0)),"",VLOOKUP(C15,Exportmapping!$A:$B,2,0))</f>
        <v>2. Sachbezüge</v>
      </c>
      <c r="C15" s="31" t="s">
        <v>304</v>
      </c>
      <c r="E15" s="47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v>0</v>
      </c>
      <c r="P15" s="43">
        <v>0</v>
      </c>
      <c r="Q15" s="43">
        <v>0</v>
      </c>
      <c r="R15" s="43">
        <v>0</v>
      </c>
      <c r="S15" s="28">
        <f t="shared" ref="S15" si="3">SUM(G15:R15)</f>
        <v>0</v>
      </c>
      <c r="U15" s="43">
        <v>0</v>
      </c>
      <c r="V15" s="43">
        <v>0</v>
      </c>
      <c r="W15" s="43">
        <v>0</v>
      </c>
      <c r="X15" s="43">
        <v>0</v>
      </c>
      <c r="Y15" s="43">
        <v>0</v>
      </c>
      <c r="Z15" s="43">
        <v>0</v>
      </c>
      <c r="AA15" s="43">
        <v>0</v>
      </c>
      <c r="AB15" s="43">
        <v>0</v>
      </c>
      <c r="AC15" s="43">
        <v>0</v>
      </c>
      <c r="AD15" s="43">
        <v>0</v>
      </c>
      <c r="AE15" s="43">
        <v>0</v>
      </c>
      <c r="AF15" s="43">
        <v>0</v>
      </c>
      <c r="AG15" s="28">
        <f t="shared" ref="AG15" si="4">SUM(U15:AF15)</f>
        <v>0</v>
      </c>
    </row>
    <row r="16" spans="1:73" x14ac:dyDescent="0.2">
      <c r="A16" s="75" t="str">
        <f>IF(ISERROR(VLOOKUP(C16,Exportmapping!$A:$B,2,0)),"",VLOOKUP(C16,Exportmapping!$A:$B,2,0))</f>
        <v/>
      </c>
      <c r="C16" s="30"/>
      <c r="S16" s="28"/>
      <c r="U16" s="22"/>
      <c r="AG16" s="28"/>
    </row>
    <row r="17" spans="1:33" s="37" customFormat="1" x14ac:dyDescent="0.2">
      <c r="A17" s="75" t="str">
        <f>IF(ISERROR(VLOOKUP(C17,Exportmapping!$A:$B,2,0)),"",VLOOKUP(C17,Exportmapping!$A:$B,2,0))</f>
        <v>(Summe)</v>
      </c>
      <c r="C17" s="31" t="s">
        <v>317</v>
      </c>
      <c r="G17" s="28">
        <f>SUM(G18:G19)</f>
        <v>0</v>
      </c>
      <c r="H17" s="28">
        <f t="shared" ref="H17:R17" si="5">SUM(H18:H19)</f>
        <v>0</v>
      </c>
      <c r="I17" s="28">
        <f t="shared" si="5"/>
        <v>0</v>
      </c>
      <c r="J17" s="28">
        <f t="shared" si="5"/>
        <v>0</v>
      </c>
      <c r="K17" s="28">
        <f t="shared" si="5"/>
        <v>0</v>
      </c>
      <c r="L17" s="28">
        <f t="shared" si="5"/>
        <v>0</v>
      </c>
      <c r="M17" s="28">
        <f t="shared" si="5"/>
        <v>0</v>
      </c>
      <c r="N17" s="28">
        <f t="shared" si="5"/>
        <v>0</v>
      </c>
      <c r="O17" s="28">
        <f t="shared" si="5"/>
        <v>0</v>
      </c>
      <c r="P17" s="28">
        <f t="shared" si="5"/>
        <v>0</v>
      </c>
      <c r="Q17" s="28">
        <f t="shared" si="5"/>
        <v>0</v>
      </c>
      <c r="R17" s="28">
        <f t="shared" si="5"/>
        <v>0</v>
      </c>
      <c r="S17" s="28">
        <f>SUM(G17:R17)</f>
        <v>0</v>
      </c>
      <c r="U17" s="28">
        <f>SUM(U18:U19)</f>
        <v>0</v>
      </c>
      <c r="V17" s="28">
        <f t="shared" ref="V17:AF17" si="6">SUM(V18:V19)</f>
        <v>0</v>
      </c>
      <c r="W17" s="28">
        <f t="shared" si="6"/>
        <v>0</v>
      </c>
      <c r="X17" s="28">
        <f t="shared" si="6"/>
        <v>0</v>
      </c>
      <c r="Y17" s="28">
        <f t="shared" si="6"/>
        <v>0</v>
      </c>
      <c r="Z17" s="28">
        <f t="shared" si="6"/>
        <v>0</v>
      </c>
      <c r="AA17" s="28">
        <f t="shared" si="6"/>
        <v>0</v>
      </c>
      <c r="AB17" s="28">
        <f t="shared" si="6"/>
        <v>0</v>
      </c>
      <c r="AC17" s="28">
        <f t="shared" si="6"/>
        <v>0</v>
      </c>
      <c r="AD17" s="28">
        <f t="shared" si="6"/>
        <v>0</v>
      </c>
      <c r="AE17" s="28">
        <f t="shared" si="6"/>
        <v>0</v>
      </c>
      <c r="AF17" s="28">
        <f t="shared" si="6"/>
        <v>0</v>
      </c>
      <c r="AG17" s="28">
        <f>SUM(U17:AF17)</f>
        <v>0</v>
      </c>
    </row>
    <row r="18" spans="1:33" x14ac:dyDescent="0.2">
      <c r="A18" s="75" t="str">
        <f>IF(ISERROR(VLOOKUP(C18,Exportmapping!$A:$B,2,0)),"",VLOOKUP(C18,Exportmapping!$A:$B,2,0))</f>
        <v>3. Bestandsveränderungen</v>
      </c>
      <c r="C18" s="36" t="s">
        <v>125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v>0</v>
      </c>
      <c r="P18" s="43">
        <v>0</v>
      </c>
      <c r="Q18" s="43">
        <v>0</v>
      </c>
      <c r="R18" s="43">
        <v>0</v>
      </c>
      <c r="S18" s="28">
        <f t="shared" ref="S18:S19" si="7">SUM(G18:R18)</f>
        <v>0</v>
      </c>
      <c r="U18" s="43">
        <v>0</v>
      </c>
      <c r="V18" s="43">
        <v>0</v>
      </c>
      <c r="W18" s="43">
        <v>0</v>
      </c>
      <c r="X18" s="43">
        <v>0</v>
      </c>
      <c r="Y18" s="43">
        <v>0</v>
      </c>
      <c r="Z18" s="43">
        <v>0</v>
      </c>
      <c r="AA18" s="43">
        <v>0</v>
      </c>
      <c r="AB18" s="43">
        <v>0</v>
      </c>
      <c r="AC18" s="43">
        <v>0</v>
      </c>
      <c r="AD18" s="43">
        <v>0</v>
      </c>
      <c r="AE18" s="43">
        <v>0</v>
      </c>
      <c r="AF18" s="43">
        <v>0</v>
      </c>
      <c r="AG18" s="28">
        <f t="shared" ref="AG18:AG19" si="8">SUM(U18:AF18)</f>
        <v>0</v>
      </c>
    </row>
    <row r="19" spans="1:33" x14ac:dyDescent="0.2">
      <c r="A19" s="75" t="str">
        <f>IF(ISERROR(VLOOKUP(C19,Exportmapping!$A:$B,2,0)),"",VLOOKUP(C19,Exportmapping!$A:$B,2,0))</f>
        <v>3. Bestandsveränderungen</v>
      </c>
      <c r="C19" s="36" t="s">
        <v>8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v>0</v>
      </c>
      <c r="P19" s="43">
        <v>0</v>
      </c>
      <c r="Q19" s="43">
        <v>0</v>
      </c>
      <c r="R19" s="43">
        <v>0</v>
      </c>
      <c r="S19" s="28">
        <f t="shared" si="7"/>
        <v>0</v>
      </c>
      <c r="U19" s="43">
        <v>0</v>
      </c>
      <c r="V19" s="43">
        <v>0</v>
      </c>
      <c r="W19" s="43">
        <v>0</v>
      </c>
      <c r="X19" s="43">
        <v>0</v>
      </c>
      <c r="Y19" s="43">
        <v>0</v>
      </c>
      <c r="Z19" s="43">
        <v>0</v>
      </c>
      <c r="AA19" s="43">
        <v>0</v>
      </c>
      <c r="AB19" s="43">
        <v>0</v>
      </c>
      <c r="AC19" s="43">
        <v>0</v>
      </c>
      <c r="AD19" s="43">
        <v>0</v>
      </c>
      <c r="AE19" s="43">
        <v>0</v>
      </c>
      <c r="AF19" s="43">
        <v>0</v>
      </c>
      <c r="AG19" s="28">
        <f t="shared" si="8"/>
        <v>0</v>
      </c>
    </row>
    <row r="20" spans="1:33" x14ac:dyDescent="0.2">
      <c r="A20" s="75" t="str">
        <f>IF(ISERROR(VLOOKUP(C20,Exportmapping!$A:$B,2,0)),"",VLOOKUP(C20,Exportmapping!$A:$B,2,0))</f>
        <v/>
      </c>
      <c r="C20" s="30"/>
      <c r="S20" s="28"/>
      <c r="U20" s="22"/>
      <c r="AG20" s="28"/>
    </row>
    <row r="21" spans="1:33" x14ac:dyDescent="0.2">
      <c r="A21" s="75" t="str">
        <f>IF(ISERROR(VLOOKUP(C21,Exportmapping!$A:$B,2,0)),"",VLOOKUP(C21,Exportmapping!$A:$B,2,0))</f>
        <v>4. Akt. Eigenleistungen</v>
      </c>
      <c r="C21" s="31" t="s">
        <v>318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v>0</v>
      </c>
      <c r="P21" s="43">
        <v>0</v>
      </c>
      <c r="Q21" s="43">
        <v>0</v>
      </c>
      <c r="R21" s="43">
        <v>0</v>
      </c>
      <c r="S21" s="28">
        <f t="shared" ref="S21" si="9">SUM(G21:R21)</f>
        <v>0</v>
      </c>
      <c r="U21" s="43">
        <v>0</v>
      </c>
      <c r="V21" s="43">
        <v>0</v>
      </c>
      <c r="W21" s="43">
        <v>0</v>
      </c>
      <c r="X21" s="43">
        <v>0</v>
      </c>
      <c r="Y21" s="43">
        <v>0</v>
      </c>
      <c r="Z21" s="43">
        <v>0</v>
      </c>
      <c r="AA21" s="43">
        <v>0</v>
      </c>
      <c r="AB21" s="43">
        <v>0</v>
      </c>
      <c r="AC21" s="43">
        <v>0</v>
      </c>
      <c r="AD21" s="43">
        <v>0</v>
      </c>
      <c r="AE21" s="43">
        <v>0</v>
      </c>
      <c r="AF21" s="43">
        <v>0</v>
      </c>
      <c r="AG21" s="28">
        <f t="shared" ref="AG21" si="10">SUM(U21:AF21)</f>
        <v>0</v>
      </c>
    </row>
    <row r="22" spans="1:33" x14ac:dyDescent="0.2">
      <c r="A22" s="75" t="str">
        <f>IF(ISERROR(VLOOKUP(C22,Exportmapping!$A:$B,2,0)),"",VLOOKUP(C22,Exportmapping!$A:$B,2,0))</f>
        <v/>
      </c>
      <c r="C22" s="30"/>
      <c r="S22" s="28"/>
      <c r="U22" s="22"/>
      <c r="AG22" s="28"/>
    </row>
    <row r="23" spans="1:33" x14ac:dyDescent="0.2">
      <c r="A23" s="75" t="str">
        <f>IF(ISERROR(VLOOKUP(C23,Exportmapping!$A:$B,2,0)),"",VLOOKUP(C23,Exportmapping!$A:$B,2,0))</f>
        <v>(Summe)</v>
      </c>
      <c r="C23" s="31" t="s">
        <v>274</v>
      </c>
      <c r="D23" s="37"/>
      <c r="E23" s="37"/>
      <c r="F23" s="37"/>
      <c r="G23" s="28">
        <f>SUM(G24:G25)</f>
        <v>0</v>
      </c>
      <c r="H23" s="28">
        <f t="shared" ref="H23:R23" si="11">SUM(H24:H25)</f>
        <v>0</v>
      </c>
      <c r="I23" s="28">
        <f t="shared" si="11"/>
        <v>0</v>
      </c>
      <c r="J23" s="28">
        <f t="shared" si="11"/>
        <v>0</v>
      </c>
      <c r="K23" s="28">
        <f t="shared" si="11"/>
        <v>0</v>
      </c>
      <c r="L23" s="28">
        <f t="shared" si="11"/>
        <v>0</v>
      </c>
      <c r="M23" s="28">
        <f t="shared" si="11"/>
        <v>0</v>
      </c>
      <c r="N23" s="28">
        <f t="shared" si="11"/>
        <v>0</v>
      </c>
      <c r="O23" s="28">
        <f t="shared" si="11"/>
        <v>0</v>
      </c>
      <c r="P23" s="28">
        <f t="shared" si="11"/>
        <v>0</v>
      </c>
      <c r="Q23" s="28">
        <f t="shared" si="11"/>
        <v>0</v>
      </c>
      <c r="R23" s="28">
        <f t="shared" si="11"/>
        <v>0</v>
      </c>
      <c r="S23" s="28">
        <f>SUM(G23:R23)</f>
        <v>0</v>
      </c>
      <c r="T23" s="37"/>
      <c r="U23" s="28">
        <f>SUM(U24:U25)</f>
        <v>0</v>
      </c>
      <c r="V23" s="28">
        <f t="shared" ref="V23:AF23" si="12">SUM(V24:V25)</f>
        <v>0</v>
      </c>
      <c r="W23" s="28">
        <f t="shared" si="12"/>
        <v>0</v>
      </c>
      <c r="X23" s="28">
        <f t="shared" si="12"/>
        <v>0</v>
      </c>
      <c r="Y23" s="28">
        <f t="shared" si="12"/>
        <v>0</v>
      </c>
      <c r="Z23" s="28">
        <f t="shared" si="12"/>
        <v>0</v>
      </c>
      <c r="AA23" s="28">
        <f t="shared" si="12"/>
        <v>0</v>
      </c>
      <c r="AB23" s="28">
        <f t="shared" si="12"/>
        <v>0</v>
      </c>
      <c r="AC23" s="28">
        <f t="shared" si="12"/>
        <v>0</v>
      </c>
      <c r="AD23" s="28">
        <f t="shared" si="12"/>
        <v>0</v>
      </c>
      <c r="AE23" s="28">
        <f t="shared" si="12"/>
        <v>0</v>
      </c>
      <c r="AF23" s="28">
        <f t="shared" si="12"/>
        <v>0</v>
      </c>
      <c r="AG23" s="28">
        <f>SUM(U23:AF23)</f>
        <v>0</v>
      </c>
    </row>
    <row r="24" spans="1:33" x14ac:dyDescent="0.2">
      <c r="A24" s="75" t="str">
        <f>IF(ISERROR(VLOOKUP(C24,Exportmapping!$A:$B,2,0)),"",VLOOKUP(C24,Exportmapping!$A:$B,2,0))</f>
        <v>7. Materialverbrauch</v>
      </c>
      <c r="C24" s="30" t="s">
        <v>13</v>
      </c>
      <c r="E24" s="37"/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v>0</v>
      </c>
      <c r="O24" s="43">
        <v>0</v>
      </c>
      <c r="P24" s="43">
        <v>0</v>
      </c>
      <c r="Q24" s="43">
        <v>0</v>
      </c>
      <c r="R24" s="43">
        <v>0</v>
      </c>
      <c r="S24" s="28">
        <f>SUM(G24:R24)</f>
        <v>0</v>
      </c>
      <c r="U24" s="43">
        <v>0</v>
      </c>
      <c r="V24" s="43">
        <v>0</v>
      </c>
      <c r="W24" s="43">
        <v>0</v>
      </c>
      <c r="X24" s="43">
        <v>0</v>
      </c>
      <c r="Y24" s="43">
        <v>0</v>
      </c>
      <c r="Z24" s="43">
        <v>0</v>
      </c>
      <c r="AA24" s="43">
        <v>0</v>
      </c>
      <c r="AB24" s="43">
        <v>0</v>
      </c>
      <c r="AC24" s="43">
        <v>0</v>
      </c>
      <c r="AD24" s="43">
        <v>0</v>
      </c>
      <c r="AE24" s="43">
        <v>0</v>
      </c>
      <c r="AF24" s="43">
        <v>0</v>
      </c>
      <c r="AG24" s="28">
        <f>SUM(U24:AF24)</f>
        <v>0</v>
      </c>
    </row>
    <row r="25" spans="1:33" x14ac:dyDescent="0.2">
      <c r="A25" s="75" t="str">
        <f>IF(ISERROR(VLOOKUP(C25,Exportmapping!$A:$B,2,0)),"",VLOOKUP(C25,Exportmapping!$A:$B,2,0))</f>
        <v>9. Fremdleistungen</v>
      </c>
      <c r="C25" s="30" t="s">
        <v>14</v>
      </c>
      <c r="E25" s="47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v>0</v>
      </c>
      <c r="O25" s="43">
        <v>0</v>
      </c>
      <c r="P25" s="43">
        <v>0</v>
      </c>
      <c r="Q25" s="43">
        <v>0</v>
      </c>
      <c r="R25" s="43">
        <v>0</v>
      </c>
      <c r="S25" s="28">
        <f>SUM(G25:R25)</f>
        <v>0</v>
      </c>
      <c r="U25" s="43">
        <v>0</v>
      </c>
      <c r="V25" s="43">
        <v>0</v>
      </c>
      <c r="W25" s="43">
        <v>0</v>
      </c>
      <c r="X25" s="43">
        <v>0</v>
      </c>
      <c r="Y25" s="43">
        <v>0</v>
      </c>
      <c r="Z25" s="43">
        <v>0</v>
      </c>
      <c r="AA25" s="43">
        <v>0</v>
      </c>
      <c r="AB25" s="43">
        <v>0</v>
      </c>
      <c r="AC25" s="43">
        <v>0</v>
      </c>
      <c r="AD25" s="43">
        <v>0</v>
      </c>
      <c r="AE25" s="43">
        <v>0</v>
      </c>
      <c r="AF25" s="43">
        <v>0</v>
      </c>
      <c r="AG25" s="28">
        <f>SUM(U25:AF25)</f>
        <v>0</v>
      </c>
    </row>
    <row r="26" spans="1:33" x14ac:dyDescent="0.2">
      <c r="A26" s="75" t="str">
        <f>IF(ISERROR(VLOOKUP(C26,Exportmapping!$A:$B,2,0)),"",VLOOKUP(C26,Exportmapping!$A:$B,2,0))</f>
        <v/>
      </c>
      <c r="C26" s="30"/>
      <c r="S26" s="28"/>
      <c r="U26" s="22"/>
      <c r="AG26" s="28"/>
    </row>
    <row r="27" spans="1:33" x14ac:dyDescent="0.2">
      <c r="A27" s="75" t="str">
        <f>IF(ISERROR(VLOOKUP(C27,Exportmapping!$A:$B,2,0)),"",VLOOKUP(C27,Exportmapping!$A:$B,2,0))</f>
        <v/>
      </c>
      <c r="C27" s="31" t="s">
        <v>319</v>
      </c>
      <c r="D27" s="37"/>
      <c r="E27" s="37"/>
      <c r="F27" s="37"/>
      <c r="G27" s="28">
        <f>G10+G17+G21-G23</f>
        <v>0</v>
      </c>
      <c r="H27" s="28">
        <f t="shared" ref="H27:AG27" si="13">H10+H17+H21-H23</f>
        <v>0</v>
      </c>
      <c r="I27" s="28">
        <f t="shared" si="13"/>
        <v>0</v>
      </c>
      <c r="J27" s="28">
        <f t="shared" si="13"/>
        <v>0</v>
      </c>
      <c r="K27" s="28">
        <f t="shared" si="13"/>
        <v>0</v>
      </c>
      <c r="L27" s="28">
        <f t="shared" si="13"/>
        <v>0</v>
      </c>
      <c r="M27" s="28">
        <f t="shared" si="13"/>
        <v>0</v>
      </c>
      <c r="N27" s="28">
        <f t="shared" si="13"/>
        <v>0</v>
      </c>
      <c r="O27" s="28">
        <f t="shared" si="13"/>
        <v>0</v>
      </c>
      <c r="P27" s="28">
        <f t="shared" si="13"/>
        <v>0</v>
      </c>
      <c r="Q27" s="28">
        <f t="shared" si="13"/>
        <v>0</v>
      </c>
      <c r="R27" s="28">
        <f t="shared" si="13"/>
        <v>0</v>
      </c>
      <c r="S27" s="28">
        <f t="shared" si="13"/>
        <v>0</v>
      </c>
      <c r="T27" s="28"/>
      <c r="U27" s="28">
        <f t="shared" si="13"/>
        <v>0</v>
      </c>
      <c r="V27" s="28">
        <f t="shared" si="13"/>
        <v>0</v>
      </c>
      <c r="W27" s="28">
        <f t="shared" si="13"/>
        <v>0</v>
      </c>
      <c r="X27" s="28">
        <f t="shared" si="13"/>
        <v>0</v>
      </c>
      <c r="Y27" s="28">
        <f t="shared" si="13"/>
        <v>0</v>
      </c>
      <c r="Z27" s="28">
        <f t="shared" si="13"/>
        <v>0</v>
      </c>
      <c r="AA27" s="28">
        <f t="shared" si="13"/>
        <v>0</v>
      </c>
      <c r="AB27" s="28">
        <f t="shared" si="13"/>
        <v>0</v>
      </c>
      <c r="AC27" s="28">
        <f t="shared" si="13"/>
        <v>0</v>
      </c>
      <c r="AD27" s="28">
        <f t="shared" si="13"/>
        <v>0</v>
      </c>
      <c r="AE27" s="28">
        <f t="shared" si="13"/>
        <v>0</v>
      </c>
      <c r="AF27" s="28">
        <f t="shared" si="13"/>
        <v>0</v>
      </c>
      <c r="AG27" s="28">
        <f t="shared" si="13"/>
        <v>0</v>
      </c>
    </row>
    <row r="28" spans="1:33" x14ac:dyDescent="0.2">
      <c r="A28" s="75" t="str">
        <f>IF(ISERROR(VLOOKUP(C28,Exportmapping!$A:$B,2,0)),"",VLOOKUP(C28,Exportmapping!$A:$B,2,0))</f>
        <v/>
      </c>
      <c r="C28" s="30"/>
      <c r="S28" s="28"/>
      <c r="U28" s="22"/>
      <c r="AG28" s="28"/>
    </row>
    <row r="29" spans="1:33" s="37" customFormat="1" x14ac:dyDescent="0.2">
      <c r="A29" s="75" t="str">
        <f>IF(ISERROR(VLOOKUP(C29,Exportmapping!$A:$B,2,0)),"",VLOOKUP(C29,Exportmapping!$A:$B,2,0))</f>
        <v>(Summe)</v>
      </c>
      <c r="C29" s="31" t="s">
        <v>320</v>
      </c>
      <c r="G29" s="28">
        <f>SUM(G30:G35)</f>
        <v>0</v>
      </c>
      <c r="H29" s="28">
        <f t="shared" ref="H29:R29" si="14">SUM(H30:H35)</f>
        <v>0</v>
      </c>
      <c r="I29" s="28">
        <f t="shared" si="14"/>
        <v>0</v>
      </c>
      <c r="J29" s="28">
        <f t="shared" si="14"/>
        <v>0</v>
      </c>
      <c r="K29" s="28">
        <f t="shared" si="14"/>
        <v>0</v>
      </c>
      <c r="L29" s="28">
        <f t="shared" si="14"/>
        <v>0</v>
      </c>
      <c r="M29" s="28">
        <f t="shared" si="14"/>
        <v>0</v>
      </c>
      <c r="N29" s="28">
        <f t="shared" si="14"/>
        <v>0</v>
      </c>
      <c r="O29" s="28">
        <f t="shared" si="14"/>
        <v>0</v>
      </c>
      <c r="P29" s="28">
        <f t="shared" si="14"/>
        <v>0</v>
      </c>
      <c r="Q29" s="28">
        <f t="shared" si="14"/>
        <v>0</v>
      </c>
      <c r="R29" s="28">
        <f t="shared" si="14"/>
        <v>0</v>
      </c>
      <c r="S29" s="28">
        <f>SUM(G29:R29)</f>
        <v>0</v>
      </c>
      <c r="U29" s="28">
        <f>SUM(U30:U35)</f>
        <v>0</v>
      </c>
      <c r="V29" s="28">
        <f t="shared" ref="V29:AF29" si="15">SUM(V30:V35)</f>
        <v>0</v>
      </c>
      <c r="W29" s="28">
        <f t="shared" si="15"/>
        <v>0</v>
      </c>
      <c r="X29" s="28">
        <f t="shared" si="15"/>
        <v>0</v>
      </c>
      <c r="Y29" s="28">
        <f t="shared" si="15"/>
        <v>0</v>
      </c>
      <c r="Z29" s="28">
        <f t="shared" si="15"/>
        <v>0</v>
      </c>
      <c r="AA29" s="28">
        <f t="shared" si="15"/>
        <v>0</v>
      </c>
      <c r="AB29" s="28">
        <f t="shared" si="15"/>
        <v>0</v>
      </c>
      <c r="AC29" s="28">
        <f t="shared" si="15"/>
        <v>0</v>
      </c>
      <c r="AD29" s="28">
        <f t="shared" si="15"/>
        <v>0</v>
      </c>
      <c r="AE29" s="28">
        <f t="shared" si="15"/>
        <v>0</v>
      </c>
      <c r="AF29" s="28">
        <f t="shared" si="15"/>
        <v>0</v>
      </c>
      <c r="AG29" s="28">
        <f>SUM(U29:AF29)</f>
        <v>0</v>
      </c>
    </row>
    <row r="30" spans="1:33" x14ac:dyDescent="0.2">
      <c r="A30" s="75" t="str">
        <f>IF(ISERROR(VLOOKUP(C30,Exportmapping!$A:$B,2,0)),"",VLOOKUP(C30,Exportmapping!$A:$B,2,0))</f>
        <v>5. Sonstige betriebliche Erträge</v>
      </c>
      <c r="C30" s="36" t="s">
        <v>51</v>
      </c>
      <c r="E30" s="47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v>0</v>
      </c>
      <c r="O30" s="43">
        <v>0</v>
      </c>
      <c r="P30" s="43">
        <v>0</v>
      </c>
      <c r="Q30" s="43">
        <v>0</v>
      </c>
      <c r="R30" s="43">
        <v>0</v>
      </c>
      <c r="S30" s="28">
        <f t="shared" ref="S30:S35" si="16">SUM(G30:R30)</f>
        <v>0</v>
      </c>
      <c r="U30" s="43">
        <v>0</v>
      </c>
      <c r="V30" s="43">
        <v>0</v>
      </c>
      <c r="W30" s="43">
        <v>0</v>
      </c>
      <c r="X30" s="43">
        <v>0</v>
      </c>
      <c r="Y30" s="43">
        <v>0</v>
      </c>
      <c r="Z30" s="43">
        <v>0</v>
      </c>
      <c r="AA30" s="43">
        <v>0</v>
      </c>
      <c r="AB30" s="43">
        <v>0</v>
      </c>
      <c r="AC30" s="43">
        <v>0</v>
      </c>
      <c r="AD30" s="43">
        <v>0</v>
      </c>
      <c r="AE30" s="43">
        <v>0</v>
      </c>
      <c r="AF30" s="43">
        <v>0</v>
      </c>
      <c r="AG30" s="28">
        <f t="shared" ref="AG30:AG35" si="17">SUM(U30:AF30)</f>
        <v>0</v>
      </c>
    </row>
    <row r="31" spans="1:33" x14ac:dyDescent="0.2">
      <c r="A31" s="75" t="str">
        <f>IF(ISERROR(VLOOKUP(C31,Exportmapping!$A:$B,2,0)),"",VLOOKUP(C31,Exportmapping!$A:$B,2,0))</f>
        <v>5. Sonstige betriebliche Erträge</v>
      </c>
      <c r="C31" s="36" t="s">
        <v>52</v>
      </c>
      <c r="E31" s="47">
        <v>0</v>
      </c>
      <c r="G31" s="43">
        <v>0</v>
      </c>
      <c r="H31" s="43">
        <v>0</v>
      </c>
      <c r="I31" s="43">
        <v>0</v>
      </c>
      <c r="J31" s="43">
        <v>0</v>
      </c>
      <c r="K31" s="43">
        <v>0</v>
      </c>
      <c r="L31" s="43">
        <v>0</v>
      </c>
      <c r="M31" s="43">
        <v>0</v>
      </c>
      <c r="N31" s="43">
        <v>0</v>
      </c>
      <c r="O31" s="43">
        <v>0</v>
      </c>
      <c r="P31" s="43">
        <v>0</v>
      </c>
      <c r="Q31" s="43">
        <v>0</v>
      </c>
      <c r="R31" s="43">
        <v>0</v>
      </c>
      <c r="S31" s="28">
        <f t="shared" si="16"/>
        <v>0</v>
      </c>
      <c r="U31" s="43">
        <v>0</v>
      </c>
      <c r="V31" s="43">
        <v>0</v>
      </c>
      <c r="W31" s="43">
        <v>0</v>
      </c>
      <c r="X31" s="43">
        <v>0</v>
      </c>
      <c r="Y31" s="43">
        <v>0</v>
      </c>
      <c r="Z31" s="43">
        <v>0</v>
      </c>
      <c r="AA31" s="43">
        <v>0</v>
      </c>
      <c r="AB31" s="43">
        <v>0</v>
      </c>
      <c r="AC31" s="43">
        <v>0</v>
      </c>
      <c r="AD31" s="43">
        <v>0</v>
      </c>
      <c r="AE31" s="43">
        <v>0</v>
      </c>
      <c r="AF31" s="43">
        <v>0</v>
      </c>
      <c r="AG31" s="28">
        <f t="shared" si="17"/>
        <v>0</v>
      </c>
    </row>
    <row r="32" spans="1:33" x14ac:dyDescent="0.2">
      <c r="A32" s="75" t="str">
        <f>IF(ISERROR(VLOOKUP(C32,Exportmapping!$A:$B,2,0)),"",VLOOKUP(C32,Exportmapping!$A:$B,2,0))</f>
        <v>5. Sonstige betriebliche Erträge</v>
      </c>
      <c r="C32" s="36" t="s">
        <v>9</v>
      </c>
      <c r="E32" s="47">
        <v>0</v>
      </c>
      <c r="G32" s="43">
        <v>0</v>
      </c>
      <c r="H32" s="43">
        <v>0</v>
      </c>
      <c r="I32" s="43">
        <v>0</v>
      </c>
      <c r="J32" s="43">
        <v>0</v>
      </c>
      <c r="K32" s="43">
        <v>0</v>
      </c>
      <c r="L32" s="43">
        <v>0</v>
      </c>
      <c r="M32" s="43">
        <v>0</v>
      </c>
      <c r="N32" s="43">
        <v>0</v>
      </c>
      <c r="O32" s="43">
        <v>0</v>
      </c>
      <c r="P32" s="43">
        <v>0</v>
      </c>
      <c r="Q32" s="43">
        <v>0</v>
      </c>
      <c r="R32" s="43">
        <v>0</v>
      </c>
      <c r="S32" s="28">
        <f t="shared" si="16"/>
        <v>0</v>
      </c>
      <c r="U32" s="43">
        <v>0</v>
      </c>
      <c r="V32" s="43">
        <v>0</v>
      </c>
      <c r="W32" s="43">
        <v>0</v>
      </c>
      <c r="X32" s="43">
        <v>0</v>
      </c>
      <c r="Y32" s="43">
        <v>0</v>
      </c>
      <c r="Z32" s="43">
        <v>0</v>
      </c>
      <c r="AA32" s="43">
        <v>0</v>
      </c>
      <c r="AB32" s="43">
        <v>0</v>
      </c>
      <c r="AC32" s="43">
        <v>0</v>
      </c>
      <c r="AD32" s="43">
        <v>0</v>
      </c>
      <c r="AE32" s="43">
        <v>0</v>
      </c>
      <c r="AF32" s="43">
        <v>0</v>
      </c>
      <c r="AG32" s="28">
        <f t="shared" si="17"/>
        <v>0</v>
      </c>
    </row>
    <row r="33" spans="1:33" x14ac:dyDescent="0.2">
      <c r="A33" s="75" t="str">
        <f>IF(ISERROR(VLOOKUP(C33,Exportmapping!$A:$B,2,0)),"",VLOOKUP(C33,Exportmapping!$A:$B,2,0))</f>
        <v>5. Sonstige betriebliche Erträge</v>
      </c>
      <c r="C33" s="36" t="s">
        <v>126</v>
      </c>
      <c r="E33" s="47">
        <v>0</v>
      </c>
      <c r="G33" s="43">
        <v>0</v>
      </c>
      <c r="H33" s="43">
        <v>0</v>
      </c>
      <c r="I33" s="43">
        <v>0</v>
      </c>
      <c r="J33" s="43">
        <v>0</v>
      </c>
      <c r="K33" s="43">
        <v>0</v>
      </c>
      <c r="L33" s="43">
        <v>0</v>
      </c>
      <c r="M33" s="43">
        <v>0</v>
      </c>
      <c r="N33" s="43">
        <v>0</v>
      </c>
      <c r="O33" s="43">
        <v>0</v>
      </c>
      <c r="P33" s="43">
        <v>0</v>
      </c>
      <c r="Q33" s="43">
        <v>0</v>
      </c>
      <c r="R33" s="43">
        <v>0</v>
      </c>
      <c r="S33" s="28">
        <f t="shared" si="16"/>
        <v>0</v>
      </c>
      <c r="U33" s="43">
        <v>0</v>
      </c>
      <c r="V33" s="43">
        <v>0</v>
      </c>
      <c r="W33" s="43">
        <v>0</v>
      </c>
      <c r="X33" s="43">
        <v>0</v>
      </c>
      <c r="Y33" s="43">
        <v>0</v>
      </c>
      <c r="Z33" s="43">
        <v>0</v>
      </c>
      <c r="AA33" s="43">
        <v>0</v>
      </c>
      <c r="AB33" s="43">
        <v>0</v>
      </c>
      <c r="AC33" s="43">
        <v>0</v>
      </c>
      <c r="AD33" s="43">
        <v>0</v>
      </c>
      <c r="AE33" s="43">
        <v>0</v>
      </c>
      <c r="AF33" s="43">
        <v>0</v>
      </c>
      <c r="AG33" s="28">
        <f t="shared" si="17"/>
        <v>0</v>
      </c>
    </row>
    <row r="34" spans="1:33" x14ac:dyDescent="0.2">
      <c r="A34" s="75" t="str">
        <f>IF(ISERROR(VLOOKUP(C34,Exportmapping!$A:$B,2,0)),"",VLOOKUP(C34,Exportmapping!$A:$B,2,0))</f>
        <v>5. Sonstige betriebliche Erträge</v>
      </c>
      <c r="C34" s="36" t="s">
        <v>127</v>
      </c>
      <c r="E34" s="47">
        <v>0</v>
      </c>
      <c r="G34" s="43">
        <v>0</v>
      </c>
      <c r="H34" s="43">
        <v>0</v>
      </c>
      <c r="I34" s="43">
        <v>0</v>
      </c>
      <c r="J34" s="43">
        <v>0</v>
      </c>
      <c r="K34" s="43">
        <v>0</v>
      </c>
      <c r="L34" s="43">
        <v>0</v>
      </c>
      <c r="M34" s="43">
        <v>0</v>
      </c>
      <c r="N34" s="43">
        <v>0</v>
      </c>
      <c r="O34" s="43">
        <v>0</v>
      </c>
      <c r="P34" s="43">
        <v>0</v>
      </c>
      <c r="Q34" s="43">
        <v>0</v>
      </c>
      <c r="R34" s="43">
        <v>0</v>
      </c>
      <c r="S34" s="28">
        <f t="shared" si="16"/>
        <v>0</v>
      </c>
      <c r="U34" s="43">
        <v>0</v>
      </c>
      <c r="V34" s="43">
        <v>0</v>
      </c>
      <c r="W34" s="43">
        <v>0</v>
      </c>
      <c r="X34" s="43">
        <v>0</v>
      </c>
      <c r="Y34" s="43">
        <v>0</v>
      </c>
      <c r="Z34" s="43">
        <v>0</v>
      </c>
      <c r="AA34" s="43">
        <v>0</v>
      </c>
      <c r="AB34" s="43">
        <v>0</v>
      </c>
      <c r="AC34" s="43">
        <v>0</v>
      </c>
      <c r="AD34" s="43">
        <v>0</v>
      </c>
      <c r="AE34" s="43">
        <v>0</v>
      </c>
      <c r="AF34" s="43">
        <v>0</v>
      </c>
      <c r="AG34" s="28">
        <f t="shared" si="17"/>
        <v>0</v>
      </c>
    </row>
    <row r="35" spans="1:33" x14ac:dyDescent="0.2">
      <c r="A35" s="75" t="str">
        <f>IF(ISERROR(VLOOKUP(C35,Exportmapping!$A:$B,2,0)),"",VLOOKUP(C35,Exportmapping!$A:$B,2,0))</f>
        <v>5. Sonstige betriebliche Erträge</v>
      </c>
      <c r="C35" s="36" t="s">
        <v>128</v>
      </c>
      <c r="E35" s="47">
        <v>0</v>
      </c>
      <c r="G35" s="43">
        <v>0</v>
      </c>
      <c r="H35" s="43">
        <v>0</v>
      </c>
      <c r="I35" s="43">
        <v>0</v>
      </c>
      <c r="J35" s="43">
        <v>0</v>
      </c>
      <c r="K35" s="43">
        <v>0</v>
      </c>
      <c r="L35" s="43">
        <v>0</v>
      </c>
      <c r="M35" s="43">
        <v>0</v>
      </c>
      <c r="N35" s="43">
        <v>0</v>
      </c>
      <c r="O35" s="43">
        <v>0</v>
      </c>
      <c r="P35" s="43">
        <v>0</v>
      </c>
      <c r="Q35" s="43">
        <v>0</v>
      </c>
      <c r="R35" s="43">
        <v>0</v>
      </c>
      <c r="S35" s="28">
        <f t="shared" si="16"/>
        <v>0</v>
      </c>
      <c r="U35" s="43">
        <v>0</v>
      </c>
      <c r="V35" s="43">
        <v>0</v>
      </c>
      <c r="W35" s="43">
        <v>0</v>
      </c>
      <c r="X35" s="43">
        <v>0</v>
      </c>
      <c r="Y35" s="43">
        <v>0</v>
      </c>
      <c r="Z35" s="43">
        <v>0</v>
      </c>
      <c r="AA35" s="43">
        <v>0</v>
      </c>
      <c r="AB35" s="43">
        <v>0</v>
      </c>
      <c r="AC35" s="43">
        <v>0</v>
      </c>
      <c r="AD35" s="43">
        <v>0</v>
      </c>
      <c r="AE35" s="43">
        <v>0</v>
      </c>
      <c r="AF35" s="43">
        <v>0</v>
      </c>
      <c r="AG35" s="28">
        <f t="shared" si="17"/>
        <v>0</v>
      </c>
    </row>
    <row r="36" spans="1:33" x14ac:dyDescent="0.2">
      <c r="A36" s="75" t="str">
        <f>IF(ISERROR(VLOOKUP(C36,Exportmapping!$A:$B,2,0)),"",VLOOKUP(C36,Exportmapping!$A:$B,2,0))</f>
        <v/>
      </c>
      <c r="C36" s="30"/>
      <c r="S36" s="28"/>
      <c r="U36" s="22"/>
      <c r="AG36" s="28"/>
    </row>
    <row r="37" spans="1:33" s="37" customFormat="1" x14ac:dyDescent="0.2">
      <c r="A37" s="75" t="str">
        <f>IF(ISERROR(VLOOKUP(C37,Exportmapping!$A:$B,2,0)),"",VLOOKUP(C37,Exportmapping!$A:$B,2,0))</f>
        <v/>
      </c>
      <c r="C37" s="31" t="s">
        <v>321</v>
      </c>
      <c r="G37" s="28">
        <f t="shared" ref="G37:R37" si="18">G10+G17+G21+G29-G23</f>
        <v>0</v>
      </c>
      <c r="H37" s="28">
        <f t="shared" si="18"/>
        <v>0</v>
      </c>
      <c r="I37" s="28">
        <f t="shared" si="18"/>
        <v>0</v>
      </c>
      <c r="J37" s="28">
        <f t="shared" si="18"/>
        <v>0</v>
      </c>
      <c r="K37" s="28">
        <f t="shared" si="18"/>
        <v>0</v>
      </c>
      <c r="L37" s="28">
        <f t="shared" si="18"/>
        <v>0</v>
      </c>
      <c r="M37" s="28">
        <f t="shared" si="18"/>
        <v>0</v>
      </c>
      <c r="N37" s="28">
        <f t="shared" si="18"/>
        <v>0</v>
      </c>
      <c r="O37" s="28">
        <f t="shared" si="18"/>
        <v>0</v>
      </c>
      <c r="P37" s="28">
        <f t="shared" si="18"/>
        <v>0</v>
      </c>
      <c r="Q37" s="28">
        <f t="shared" si="18"/>
        <v>0</v>
      </c>
      <c r="R37" s="28">
        <f t="shared" si="18"/>
        <v>0</v>
      </c>
      <c r="S37" s="28">
        <f>SUM(G37:R37)</f>
        <v>0</v>
      </c>
      <c r="U37" s="28">
        <f t="shared" ref="U37:AF37" si="19">U10+U17+U21+U29-U23</f>
        <v>0</v>
      </c>
      <c r="V37" s="28">
        <f t="shared" si="19"/>
        <v>0</v>
      </c>
      <c r="W37" s="28">
        <f t="shared" si="19"/>
        <v>0</v>
      </c>
      <c r="X37" s="28">
        <f t="shared" si="19"/>
        <v>0</v>
      </c>
      <c r="Y37" s="28">
        <f t="shared" si="19"/>
        <v>0</v>
      </c>
      <c r="Z37" s="28">
        <f t="shared" si="19"/>
        <v>0</v>
      </c>
      <c r="AA37" s="28">
        <f t="shared" si="19"/>
        <v>0</v>
      </c>
      <c r="AB37" s="28">
        <f t="shared" si="19"/>
        <v>0</v>
      </c>
      <c r="AC37" s="28">
        <f t="shared" si="19"/>
        <v>0</v>
      </c>
      <c r="AD37" s="28">
        <f t="shared" si="19"/>
        <v>0</v>
      </c>
      <c r="AE37" s="28">
        <f t="shared" si="19"/>
        <v>0</v>
      </c>
      <c r="AF37" s="28">
        <f t="shared" si="19"/>
        <v>0</v>
      </c>
      <c r="AG37" s="28">
        <f>SUM(U37:AF37)</f>
        <v>0</v>
      </c>
    </row>
    <row r="38" spans="1:33" x14ac:dyDescent="0.2">
      <c r="A38" s="75" t="str">
        <f>IF(ISERROR(VLOOKUP(C38,Exportmapping!$A:$B,2,0)),"",VLOOKUP(C38,Exportmapping!$A:$B,2,0))</f>
        <v/>
      </c>
      <c r="C38" s="30"/>
      <c r="S38" s="28"/>
      <c r="U38" s="22"/>
      <c r="AG38" s="28"/>
    </row>
    <row r="39" spans="1:33" s="37" customFormat="1" x14ac:dyDescent="0.2">
      <c r="A39" s="75" t="str">
        <f>IF(ISERROR(VLOOKUP(C39,Exportmapping!$A:$B,2,0)),"",VLOOKUP(C39,Exportmapping!$A:$B,2,0))</f>
        <v>(Summe)</v>
      </c>
      <c r="C39" s="31" t="s">
        <v>322</v>
      </c>
      <c r="G39" s="28">
        <f>G40+G47</f>
        <v>0</v>
      </c>
      <c r="H39" s="28">
        <f t="shared" ref="H39:R39" si="20">H40+H47</f>
        <v>0</v>
      </c>
      <c r="I39" s="28">
        <f t="shared" si="20"/>
        <v>0</v>
      </c>
      <c r="J39" s="28">
        <f t="shared" si="20"/>
        <v>0</v>
      </c>
      <c r="K39" s="28">
        <f t="shared" si="20"/>
        <v>0</v>
      </c>
      <c r="L39" s="28">
        <f t="shared" si="20"/>
        <v>0</v>
      </c>
      <c r="M39" s="28">
        <f t="shared" si="20"/>
        <v>0</v>
      </c>
      <c r="N39" s="28">
        <f t="shared" si="20"/>
        <v>0</v>
      </c>
      <c r="O39" s="28">
        <f t="shared" si="20"/>
        <v>0</v>
      </c>
      <c r="P39" s="28">
        <f t="shared" si="20"/>
        <v>0</v>
      </c>
      <c r="Q39" s="28">
        <f t="shared" si="20"/>
        <v>0</v>
      </c>
      <c r="R39" s="28">
        <f t="shared" si="20"/>
        <v>0</v>
      </c>
      <c r="S39" s="28">
        <f>SUM(G39:R39)</f>
        <v>0</v>
      </c>
      <c r="U39" s="28">
        <f>U40+U47</f>
        <v>0</v>
      </c>
      <c r="V39" s="28">
        <f t="shared" ref="V39:AF39" si="21">V40+V47</f>
        <v>0</v>
      </c>
      <c r="W39" s="28">
        <f t="shared" si="21"/>
        <v>0</v>
      </c>
      <c r="X39" s="28">
        <f t="shared" si="21"/>
        <v>0</v>
      </c>
      <c r="Y39" s="28">
        <f t="shared" si="21"/>
        <v>0</v>
      </c>
      <c r="Z39" s="28">
        <f t="shared" si="21"/>
        <v>0</v>
      </c>
      <c r="AA39" s="28">
        <f t="shared" si="21"/>
        <v>0</v>
      </c>
      <c r="AB39" s="28">
        <f t="shared" si="21"/>
        <v>0</v>
      </c>
      <c r="AC39" s="28">
        <f t="shared" si="21"/>
        <v>0</v>
      </c>
      <c r="AD39" s="28">
        <f t="shared" si="21"/>
        <v>0</v>
      </c>
      <c r="AE39" s="28">
        <f t="shared" si="21"/>
        <v>0</v>
      </c>
      <c r="AF39" s="28">
        <f t="shared" si="21"/>
        <v>0</v>
      </c>
      <c r="AG39" s="28">
        <f>SUM(U39:AF39)</f>
        <v>0</v>
      </c>
    </row>
    <row r="40" spans="1:33" s="37" customFormat="1" x14ac:dyDescent="0.2">
      <c r="A40" s="75" t="str">
        <f>IF(ISERROR(VLOOKUP(C40,Exportmapping!$A:$B,2,0)),"",VLOOKUP(C40,Exportmapping!$A:$B,2,0))</f>
        <v>(Summe)</v>
      </c>
      <c r="C40" s="31" t="s">
        <v>16</v>
      </c>
      <c r="G40" s="28">
        <f>SUM(G41:G45)</f>
        <v>0</v>
      </c>
      <c r="H40" s="28">
        <f t="shared" ref="H40:R40" si="22">SUM(H41:H45)</f>
        <v>0</v>
      </c>
      <c r="I40" s="28">
        <f t="shared" si="22"/>
        <v>0</v>
      </c>
      <c r="J40" s="28">
        <f t="shared" si="22"/>
        <v>0</v>
      </c>
      <c r="K40" s="28">
        <f t="shared" si="22"/>
        <v>0</v>
      </c>
      <c r="L40" s="28">
        <f t="shared" si="22"/>
        <v>0</v>
      </c>
      <c r="M40" s="28">
        <f t="shared" si="22"/>
        <v>0</v>
      </c>
      <c r="N40" s="28">
        <f t="shared" si="22"/>
        <v>0</v>
      </c>
      <c r="O40" s="28">
        <f t="shared" si="22"/>
        <v>0</v>
      </c>
      <c r="P40" s="28">
        <f t="shared" si="22"/>
        <v>0</v>
      </c>
      <c r="Q40" s="28">
        <f t="shared" si="22"/>
        <v>0</v>
      </c>
      <c r="R40" s="28">
        <f t="shared" si="22"/>
        <v>0</v>
      </c>
      <c r="S40" s="28">
        <f>SUM(G40:R40)</f>
        <v>0</v>
      </c>
      <c r="U40" s="28">
        <f>SUM(U41:U45)</f>
        <v>0</v>
      </c>
      <c r="V40" s="28">
        <f t="shared" ref="V40" si="23">SUM(V41:V45)</f>
        <v>0</v>
      </c>
      <c r="W40" s="28">
        <f t="shared" ref="W40" si="24">SUM(W41:W45)</f>
        <v>0</v>
      </c>
      <c r="X40" s="28">
        <f t="shared" ref="X40" si="25">SUM(X41:X45)</f>
        <v>0</v>
      </c>
      <c r="Y40" s="28">
        <f t="shared" ref="Y40" si="26">SUM(Y41:Y45)</f>
        <v>0</v>
      </c>
      <c r="Z40" s="28">
        <f t="shared" ref="Z40" si="27">SUM(Z41:Z45)</f>
        <v>0</v>
      </c>
      <c r="AA40" s="28">
        <f t="shared" ref="AA40" si="28">SUM(AA41:AA45)</f>
        <v>0</v>
      </c>
      <c r="AB40" s="28">
        <f t="shared" ref="AB40" si="29">SUM(AB41:AB45)</f>
        <v>0</v>
      </c>
      <c r="AC40" s="28">
        <f t="shared" ref="AC40" si="30">SUM(AC41:AC45)</f>
        <v>0</v>
      </c>
      <c r="AD40" s="28">
        <f t="shared" ref="AD40" si="31">SUM(AD41:AD45)</f>
        <v>0</v>
      </c>
      <c r="AE40" s="28">
        <f t="shared" ref="AE40" si="32">SUM(AE41:AE45)</f>
        <v>0</v>
      </c>
      <c r="AF40" s="28">
        <f t="shared" ref="AF40" si="33">SUM(AF41:AF45)</f>
        <v>0</v>
      </c>
      <c r="AG40" s="28">
        <f>SUM(U40:AF40)</f>
        <v>0</v>
      </c>
    </row>
    <row r="41" spans="1:33" s="37" customFormat="1" x14ac:dyDescent="0.2">
      <c r="A41" s="75" t="str">
        <f>IF(ISERROR(VLOOKUP(C41,Exportmapping!$A:$B,2,0)),"",VLOOKUP(C41,Exportmapping!$A:$B,2,0))</f>
        <v>a. Löhne</v>
      </c>
      <c r="C41" s="36" t="s">
        <v>129</v>
      </c>
      <c r="G41" s="38">
        <f>Personal!H10</f>
        <v>0</v>
      </c>
      <c r="H41" s="38">
        <f>Personal!I10</f>
        <v>0</v>
      </c>
      <c r="I41" s="38">
        <f>Personal!J10</f>
        <v>0</v>
      </c>
      <c r="J41" s="38">
        <f>Personal!K10</f>
        <v>0</v>
      </c>
      <c r="K41" s="38">
        <f>Personal!L10</f>
        <v>0</v>
      </c>
      <c r="L41" s="38">
        <f>Personal!M10</f>
        <v>0</v>
      </c>
      <c r="M41" s="38">
        <f>Personal!N10</f>
        <v>0</v>
      </c>
      <c r="N41" s="38">
        <f>Personal!O10</f>
        <v>0</v>
      </c>
      <c r="O41" s="38">
        <f>Personal!P10</f>
        <v>0</v>
      </c>
      <c r="P41" s="38">
        <f>Personal!Q10</f>
        <v>0</v>
      </c>
      <c r="Q41" s="38">
        <f>Personal!R10</f>
        <v>0</v>
      </c>
      <c r="R41" s="38">
        <f>Personal!S10</f>
        <v>0</v>
      </c>
      <c r="S41" s="28">
        <f t="shared" ref="S41" si="34">SUM(G41:R41)</f>
        <v>0</v>
      </c>
      <c r="T41"/>
      <c r="U41" s="38">
        <f>Personal!V10</f>
        <v>0</v>
      </c>
      <c r="V41" s="38">
        <f>Personal!W10</f>
        <v>0</v>
      </c>
      <c r="W41" s="38">
        <f>Personal!X10</f>
        <v>0</v>
      </c>
      <c r="X41" s="38">
        <f>Personal!Y10</f>
        <v>0</v>
      </c>
      <c r="Y41" s="38">
        <f>Personal!Z10</f>
        <v>0</v>
      </c>
      <c r="Z41" s="38">
        <f>Personal!AA10</f>
        <v>0</v>
      </c>
      <c r="AA41" s="38">
        <f>Personal!AB10</f>
        <v>0</v>
      </c>
      <c r="AB41" s="38">
        <f>Personal!AC10</f>
        <v>0</v>
      </c>
      <c r="AC41" s="38">
        <f>Personal!AD10</f>
        <v>0</v>
      </c>
      <c r="AD41" s="38">
        <f>Personal!AE10</f>
        <v>0</v>
      </c>
      <c r="AE41" s="38">
        <f>Personal!AF10</f>
        <v>0</v>
      </c>
      <c r="AF41" s="38">
        <f>Personal!AG10</f>
        <v>0</v>
      </c>
      <c r="AG41" s="28">
        <f t="shared" ref="AG41:AG43" si="35">SUM(U41:AF41)</f>
        <v>0</v>
      </c>
    </row>
    <row r="42" spans="1:33" x14ac:dyDescent="0.2">
      <c r="A42" s="75" t="str">
        <f>A41</f>
        <v>a. Löhne</v>
      </c>
      <c r="C42" s="36" t="s">
        <v>194</v>
      </c>
      <c r="E42" s="37"/>
      <c r="G42" s="43">
        <v>0</v>
      </c>
      <c r="H42" s="43">
        <v>0</v>
      </c>
      <c r="I42" s="43">
        <v>0</v>
      </c>
      <c r="J42" s="43">
        <v>0</v>
      </c>
      <c r="K42" s="43">
        <v>0</v>
      </c>
      <c r="L42" s="43">
        <v>0</v>
      </c>
      <c r="M42" s="43">
        <v>0</v>
      </c>
      <c r="N42" s="43">
        <v>0</v>
      </c>
      <c r="O42" s="43">
        <v>0</v>
      </c>
      <c r="P42" s="43">
        <v>0</v>
      </c>
      <c r="Q42" s="43">
        <v>0</v>
      </c>
      <c r="R42" s="43">
        <v>0</v>
      </c>
      <c r="S42" s="28">
        <f t="shared" ref="S42:S43" si="36">SUM(G42:R42)</f>
        <v>0</v>
      </c>
      <c r="U42" s="43">
        <v>0</v>
      </c>
      <c r="V42" s="43">
        <v>0</v>
      </c>
      <c r="W42" s="43">
        <v>0</v>
      </c>
      <c r="X42" s="43">
        <v>0</v>
      </c>
      <c r="Y42" s="43">
        <v>0</v>
      </c>
      <c r="Z42" s="43">
        <v>0</v>
      </c>
      <c r="AA42" s="43">
        <v>0</v>
      </c>
      <c r="AB42" s="43">
        <v>0</v>
      </c>
      <c r="AC42" s="43">
        <v>0</v>
      </c>
      <c r="AD42" s="43">
        <v>0</v>
      </c>
      <c r="AE42" s="43">
        <v>0</v>
      </c>
      <c r="AF42" s="43">
        <v>0</v>
      </c>
      <c r="AG42" s="28">
        <f t="shared" si="35"/>
        <v>0</v>
      </c>
    </row>
    <row r="43" spans="1:33" x14ac:dyDescent="0.2">
      <c r="A43" s="75" t="str">
        <f>IF(ISERROR(VLOOKUP(C43,Exportmapping!$A:$B,2,0)),"",VLOOKUP(C43,Exportmapping!$A:$B,2,0))</f>
        <v>b. Gehälter</v>
      </c>
      <c r="C43" s="36" t="s">
        <v>130</v>
      </c>
      <c r="E43" s="37"/>
      <c r="G43" s="38">
        <f>Personal!H11</f>
        <v>0</v>
      </c>
      <c r="H43" s="38">
        <f>Personal!I11</f>
        <v>0</v>
      </c>
      <c r="I43" s="38">
        <f>Personal!J11</f>
        <v>0</v>
      </c>
      <c r="J43" s="38">
        <f>Personal!K11</f>
        <v>0</v>
      </c>
      <c r="K43" s="38">
        <f>Personal!L11</f>
        <v>0</v>
      </c>
      <c r="L43" s="38">
        <f>Personal!M11</f>
        <v>0</v>
      </c>
      <c r="M43" s="38">
        <f>Personal!N11</f>
        <v>0</v>
      </c>
      <c r="N43" s="38">
        <f>Personal!O11</f>
        <v>0</v>
      </c>
      <c r="O43" s="38">
        <f>Personal!P11</f>
        <v>0</v>
      </c>
      <c r="P43" s="38">
        <f>Personal!Q11</f>
        <v>0</v>
      </c>
      <c r="Q43" s="38">
        <f>Personal!R11</f>
        <v>0</v>
      </c>
      <c r="R43" s="38">
        <f>Personal!S11</f>
        <v>0</v>
      </c>
      <c r="S43" s="28">
        <f t="shared" si="36"/>
        <v>0</v>
      </c>
      <c r="U43" s="38">
        <f>Personal!V11</f>
        <v>0</v>
      </c>
      <c r="V43" s="38">
        <f>Personal!W11</f>
        <v>0</v>
      </c>
      <c r="W43" s="38">
        <f>Personal!X11</f>
        <v>0</v>
      </c>
      <c r="X43" s="38">
        <f>Personal!Y11</f>
        <v>0</v>
      </c>
      <c r="Y43" s="38">
        <f>Personal!Z11</f>
        <v>0</v>
      </c>
      <c r="Z43" s="38">
        <f>Personal!AA11</f>
        <v>0</v>
      </c>
      <c r="AA43" s="38">
        <f>Personal!AB11</f>
        <v>0</v>
      </c>
      <c r="AB43" s="38">
        <f>Personal!AC11</f>
        <v>0</v>
      </c>
      <c r="AC43" s="38">
        <f>Personal!AD11</f>
        <v>0</v>
      </c>
      <c r="AD43" s="38">
        <f>Personal!AE11</f>
        <v>0</v>
      </c>
      <c r="AE43" s="38">
        <f>Personal!AF11</f>
        <v>0</v>
      </c>
      <c r="AF43" s="38">
        <f>Personal!AG11</f>
        <v>0</v>
      </c>
      <c r="AG43" s="28">
        <f t="shared" si="35"/>
        <v>0</v>
      </c>
    </row>
    <row r="44" spans="1:33" x14ac:dyDescent="0.2">
      <c r="A44" s="75" t="str">
        <f>A43</f>
        <v>b. Gehälter</v>
      </c>
      <c r="C44" s="36" t="s">
        <v>194</v>
      </c>
      <c r="E44" s="37"/>
      <c r="G44" s="43">
        <v>0</v>
      </c>
      <c r="H44" s="43">
        <v>0</v>
      </c>
      <c r="I44" s="43">
        <v>0</v>
      </c>
      <c r="J44" s="43">
        <v>0</v>
      </c>
      <c r="K44" s="43">
        <v>0</v>
      </c>
      <c r="L44" s="43">
        <v>0</v>
      </c>
      <c r="M44" s="43">
        <v>0</v>
      </c>
      <c r="N44" s="43">
        <v>0</v>
      </c>
      <c r="O44" s="43">
        <v>0</v>
      </c>
      <c r="P44" s="43">
        <v>0</v>
      </c>
      <c r="Q44" s="43">
        <v>0</v>
      </c>
      <c r="R44" s="43">
        <v>0</v>
      </c>
      <c r="S44" s="28">
        <f t="shared" ref="S44" si="37">SUM(G44:R44)</f>
        <v>0</v>
      </c>
      <c r="U44" s="43">
        <v>0</v>
      </c>
      <c r="V44" s="43">
        <v>0</v>
      </c>
      <c r="W44" s="43">
        <v>0</v>
      </c>
      <c r="X44" s="43">
        <v>0</v>
      </c>
      <c r="Y44" s="43">
        <v>0</v>
      </c>
      <c r="Z44" s="43">
        <v>0</v>
      </c>
      <c r="AA44" s="43">
        <v>0</v>
      </c>
      <c r="AB44" s="43">
        <v>0</v>
      </c>
      <c r="AC44" s="43">
        <v>0</v>
      </c>
      <c r="AD44" s="43">
        <v>0</v>
      </c>
      <c r="AE44" s="43">
        <v>0</v>
      </c>
      <c r="AF44" s="43">
        <v>0</v>
      </c>
      <c r="AG44" s="28">
        <f t="shared" ref="AG44" si="38">SUM(U44:AF44)</f>
        <v>0</v>
      </c>
    </row>
    <row r="45" spans="1:33" x14ac:dyDescent="0.2">
      <c r="A45" s="75" t="str">
        <f>IF(ISERROR(VLOOKUP(C45,Exportmapping!$A:$B,2,0)),"",VLOOKUP(C45,Exportmapping!$A:$B,2,0))</f>
        <v>a. Löhne</v>
      </c>
      <c r="C45" s="36" t="s">
        <v>131</v>
      </c>
      <c r="E45" s="37"/>
      <c r="G45" s="43">
        <v>0</v>
      </c>
      <c r="H45" s="43">
        <v>0</v>
      </c>
      <c r="I45" s="43">
        <v>0</v>
      </c>
      <c r="J45" s="43">
        <v>0</v>
      </c>
      <c r="K45" s="43">
        <v>0</v>
      </c>
      <c r="L45" s="43">
        <v>0</v>
      </c>
      <c r="M45" s="43">
        <v>0</v>
      </c>
      <c r="N45" s="43">
        <v>0</v>
      </c>
      <c r="O45" s="43">
        <v>0</v>
      </c>
      <c r="P45" s="43">
        <v>0</v>
      </c>
      <c r="Q45" s="43">
        <v>0</v>
      </c>
      <c r="R45" s="43">
        <v>0</v>
      </c>
      <c r="S45" s="28">
        <f t="shared" ref="S45" si="39">SUM(G45:R45)</f>
        <v>0</v>
      </c>
      <c r="U45" s="43">
        <v>0</v>
      </c>
      <c r="V45" s="43">
        <v>0</v>
      </c>
      <c r="W45" s="43">
        <v>0</v>
      </c>
      <c r="X45" s="43">
        <v>0</v>
      </c>
      <c r="Y45" s="43">
        <v>0</v>
      </c>
      <c r="Z45" s="43">
        <v>0</v>
      </c>
      <c r="AA45" s="43">
        <v>0</v>
      </c>
      <c r="AB45" s="43">
        <v>0</v>
      </c>
      <c r="AC45" s="43">
        <v>0</v>
      </c>
      <c r="AD45" s="43">
        <v>0</v>
      </c>
      <c r="AE45" s="43">
        <v>0</v>
      </c>
      <c r="AF45" s="43">
        <v>0</v>
      </c>
      <c r="AG45" s="28">
        <f t="shared" ref="AG45" si="40">SUM(U45:AF45)</f>
        <v>0</v>
      </c>
    </row>
    <row r="46" spans="1:33" x14ac:dyDescent="0.2">
      <c r="A46" s="75" t="str">
        <f>IF(ISERROR(VLOOKUP(C46,Exportmapping!$A:$B,2,0)),"",VLOOKUP(C46,Exportmapping!$A:$B,2,0))</f>
        <v/>
      </c>
      <c r="C46" s="30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</row>
    <row r="47" spans="1:33" s="37" customFormat="1" x14ac:dyDescent="0.2">
      <c r="A47" s="75" t="str">
        <f>IF(ISERROR(VLOOKUP(C47,Exportmapping!$A:$B,2,0)),"",VLOOKUP(C47,Exportmapping!$A:$B,2,0))</f>
        <v>(Summe)</v>
      </c>
      <c r="C47" s="31" t="s">
        <v>132</v>
      </c>
      <c r="G47" s="28">
        <f>SUM(G48:G52)</f>
        <v>0</v>
      </c>
      <c r="H47" s="28">
        <f t="shared" ref="H47:R47" si="41">SUM(H48:H52)</f>
        <v>0</v>
      </c>
      <c r="I47" s="28">
        <f t="shared" si="41"/>
        <v>0</v>
      </c>
      <c r="J47" s="28">
        <f t="shared" si="41"/>
        <v>0</v>
      </c>
      <c r="K47" s="28">
        <f t="shared" si="41"/>
        <v>0</v>
      </c>
      <c r="L47" s="28">
        <f t="shared" si="41"/>
        <v>0</v>
      </c>
      <c r="M47" s="28">
        <f t="shared" si="41"/>
        <v>0</v>
      </c>
      <c r="N47" s="28">
        <f t="shared" si="41"/>
        <v>0</v>
      </c>
      <c r="O47" s="28">
        <f t="shared" si="41"/>
        <v>0</v>
      </c>
      <c r="P47" s="28">
        <f t="shared" si="41"/>
        <v>0</v>
      </c>
      <c r="Q47" s="28">
        <f t="shared" si="41"/>
        <v>0</v>
      </c>
      <c r="R47" s="28">
        <f t="shared" si="41"/>
        <v>0</v>
      </c>
      <c r="S47" s="28">
        <f>SUM(G47:R47)</f>
        <v>0</v>
      </c>
      <c r="U47" s="28">
        <f t="shared" ref="U47:AF47" si="42">SUM(U48:U52)</f>
        <v>0</v>
      </c>
      <c r="V47" s="28">
        <f t="shared" si="42"/>
        <v>0</v>
      </c>
      <c r="W47" s="28">
        <f t="shared" si="42"/>
        <v>0</v>
      </c>
      <c r="X47" s="28">
        <f t="shared" si="42"/>
        <v>0</v>
      </c>
      <c r="Y47" s="28">
        <f t="shared" si="42"/>
        <v>0</v>
      </c>
      <c r="Z47" s="28">
        <f t="shared" si="42"/>
        <v>0</v>
      </c>
      <c r="AA47" s="28">
        <f t="shared" si="42"/>
        <v>0</v>
      </c>
      <c r="AB47" s="28">
        <f t="shared" si="42"/>
        <v>0</v>
      </c>
      <c r="AC47" s="28">
        <f t="shared" si="42"/>
        <v>0</v>
      </c>
      <c r="AD47" s="28">
        <f t="shared" si="42"/>
        <v>0</v>
      </c>
      <c r="AE47" s="28">
        <f t="shared" si="42"/>
        <v>0</v>
      </c>
      <c r="AF47" s="28">
        <f t="shared" si="42"/>
        <v>0</v>
      </c>
      <c r="AG47" s="28">
        <f>SUM(U47:AF47)</f>
        <v>0</v>
      </c>
    </row>
    <row r="48" spans="1:33" s="37" customFormat="1" x14ac:dyDescent="0.2">
      <c r="A48" s="75" t="str">
        <f>IF(ISERROR(VLOOKUP(C48,Exportmapping!$A:$B,2,0)),"",VLOOKUP(C48,Exportmapping!$A:$B,2,0))</f>
        <v>c. Sozialaufwendungen</v>
      </c>
      <c r="C48" s="36" t="s">
        <v>133</v>
      </c>
      <c r="G48" s="38">
        <f>Personal!H12</f>
        <v>0</v>
      </c>
      <c r="H48" s="38">
        <f>Personal!I12</f>
        <v>0</v>
      </c>
      <c r="I48" s="38">
        <f>Personal!J12</f>
        <v>0</v>
      </c>
      <c r="J48" s="38">
        <f>Personal!K12</f>
        <v>0</v>
      </c>
      <c r="K48" s="38">
        <f>Personal!L12</f>
        <v>0</v>
      </c>
      <c r="L48" s="38">
        <f>Personal!M12</f>
        <v>0</v>
      </c>
      <c r="M48" s="38">
        <f>Personal!N12</f>
        <v>0</v>
      </c>
      <c r="N48" s="38">
        <f>Personal!O12</f>
        <v>0</v>
      </c>
      <c r="O48" s="38">
        <f>Personal!P12</f>
        <v>0</v>
      </c>
      <c r="P48" s="38">
        <f>Personal!Q12</f>
        <v>0</v>
      </c>
      <c r="Q48" s="38">
        <f>Personal!R12</f>
        <v>0</v>
      </c>
      <c r="R48" s="38">
        <f>Personal!S12</f>
        <v>0</v>
      </c>
      <c r="S48" s="28">
        <f t="shared" ref="S48" si="43">SUM(G48:R48)</f>
        <v>0</v>
      </c>
      <c r="T48"/>
      <c r="U48" s="38">
        <f>Personal!V12</f>
        <v>0</v>
      </c>
      <c r="V48" s="38">
        <f>Personal!W12</f>
        <v>0</v>
      </c>
      <c r="W48" s="38">
        <f>Personal!X12</f>
        <v>0</v>
      </c>
      <c r="X48" s="38">
        <f>Personal!Y12</f>
        <v>0</v>
      </c>
      <c r="Y48" s="38">
        <f>Personal!Z12</f>
        <v>0</v>
      </c>
      <c r="Z48" s="38">
        <f>Personal!AA12</f>
        <v>0</v>
      </c>
      <c r="AA48" s="38">
        <f>Personal!AB12</f>
        <v>0</v>
      </c>
      <c r="AB48" s="38">
        <f>Personal!AC12</f>
        <v>0</v>
      </c>
      <c r="AC48" s="38">
        <f>Personal!AD12</f>
        <v>0</v>
      </c>
      <c r="AD48" s="38">
        <f>Personal!AE12</f>
        <v>0</v>
      </c>
      <c r="AE48" s="38">
        <f>Personal!AF12</f>
        <v>0</v>
      </c>
      <c r="AF48" s="38">
        <f>Personal!AG12</f>
        <v>0</v>
      </c>
      <c r="AG48" s="28">
        <f t="shared" ref="AG48" si="44">SUM(U48:AF48)</f>
        <v>0</v>
      </c>
    </row>
    <row r="49" spans="1:33" x14ac:dyDescent="0.2">
      <c r="A49" s="75" t="str">
        <f>A48</f>
        <v>c. Sozialaufwendungen</v>
      </c>
      <c r="C49" s="36" t="s">
        <v>194</v>
      </c>
      <c r="E49" s="37"/>
      <c r="G49" s="43">
        <v>0</v>
      </c>
      <c r="H49" s="43">
        <v>0</v>
      </c>
      <c r="I49" s="43">
        <v>0</v>
      </c>
      <c r="J49" s="43">
        <v>0</v>
      </c>
      <c r="K49" s="43">
        <v>0</v>
      </c>
      <c r="L49" s="43">
        <v>0</v>
      </c>
      <c r="M49" s="43">
        <v>0</v>
      </c>
      <c r="N49" s="43">
        <v>0</v>
      </c>
      <c r="O49" s="43">
        <v>0</v>
      </c>
      <c r="P49" s="43">
        <v>0</v>
      </c>
      <c r="Q49" s="43">
        <v>0</v>
      </c>
      <c r="R49" s="43">
        <v>0</v>
      </c>
      <c r="S49" s="28">
        <f t="shared" ref="S49" si="45">SUM(G49:R49)</f>
        <v>0</v>
      </c>
      <c r="U49" s="43">
        <v>0</v>
      </c>
      <c r="V49" s="43">
        <v>0</v>
      </c>
      <c r="W49" s="43">
        <v>0</v>
      </c>
      <c r="X49" s="43">
        <v>0</v>
      </c>
      <c r="Y49" s="43">
        <v>0</v>
      </c>
      <c r="Z49" s="43">
        <v>0</v>
      </c>
      <c r="AA49" s="43">
        <v>0</v>
      </c>
      <c r="AB49" s="43">
        <v>0</v>
      </c>
      <c r="AC49" s="43">
        <v>0</v>
      </c>
      <c r="AD49" s="43">
        <v>0</v>
      </c>
      <c r="AE49" s="43">
        <v>0</v>
      </c>
      <c r="AF49" s="43">
        <v>0</v>
      </c>
      <c r="AG49" s="28">
        <f t="shared" ref="AG49" si="46">SUM(U49:AF49)</f>
        <v>0</v>
      </c>
    </row>
    <row r="50" spans="1:33" x14ac:dyDescent="0.2">
      <c r="A50" s="75" t="str">
        <f>IF(ISERROR(VLOOKUP(C50,Exportmapping!$A:$B,2,0)),"",VLOOKUP(C50,Exportmapping!$A:$B,2,0))</f>
        <v>c. Sozialaufwendungen</v>
      </c>
      <c r="C50" s="36" t="s">
        <v>134</v>
      </c>
      <c r="E50" s="37"/>
      <c r="G50" s="43">
        <v>0</v>
      </c>
      <c r="H50" s="43">
        <v>0</v>
      </c>
      <c r="I50" s="43">
        <v>0</v>
      </c>
      <c r="J50" s="43">
        <v>0</v>
      </c>
      <c r="K50" s="43">
        <v>0</v>
      </c>
      <c r="L50" s="43">
        <v>0</v>
      </c>
      <c r="M50" s="43">
        <v>0</v>
      </c>
      <c r="N50" s="43">
        <v>0</v>
      </c>
      <c r="O50" s="43">
        <v>0</v>
      </c>
      <c r="P50" s="43">
        <v>0</v>
      </c>
      <c r="Q50" s="43">
        <v>0</v>
      </c>
      <c r="R50" s="43">
        <v>0</v>
      </c>
      <c r="S50" s="28">
        <f t="shared" ref="S50:S52" si="47">SUM(G50:R50)</f>
        <v>0</v>
      </c>
      <c r="U50" s="43">
        <v>0</v>
      </c>
      <c r="V50" s="43">
        <v>0</v>
      </c>
      <c r="W50" s="43">
        <v>0</v>
      </c>
      <c r="X50" s="43">
        <v>0</v>
      </c>
      <c r="Y50" s="43">
        <v>0</v>
      </c>
      <c r="Z50" s="43">
        <v>0</v>
      </c>
      <c r="AA50" s="43">
        <v>0</v>
      </c>
      <c r="AB50" s="43">
        <v>0</v>
      </c>
      <c r="AC50" s="43">
        <v>0</v>
      </c>
      <c r="AD50" s="43">
        <v>0</v>
      </c>
      <c r="AE50" s="43">
        <v>0</v>
      </c>
      <c r="AF50" s="43">
        <v>0</v>
      </c>
      <c r="AG50" s="28">
        <f t="shared" ref="AG50:AG52" si="48">SUM(U50:AF50)</f>
        <v>0</v>
      </c>
    </row>
    <row r="51" spans="1:33" x14ac:dyDescent="0.2">
      <c r="A51" s="75" t="str">
        <f>IF(ISERROR(VLOOKUP(C51,Exportmapping!$A:$B,2,0)),"",VLOOKUP(C51,Exportmapping!$A:$B,2,0))</f>
        <v>d. Sonstiger Personalaufwand</v>
      </c>
      <c r="C51" s="36" t="s">
        <v>135</v>
      </c>
      <c r="E51" s="37"/>
      <c r="G51" s="43">
        <v>0</v>
      </c>
      <c r="H51" s="43">
        <v>0</v>
      </c>
      <c r="I51" s="43">
        <v>0</v>
      </c>
      <c r="J51" s="43">
        <v>0</v>
      </c>
      <c r="K51" s="43">
        <v>0</v>
      </c>
      <c r="L51" s="43">
        <v>0</v>
      </c>
      <c r="M51" s="43">
        <v>0</v>
      </c>
      <c r="N51" s="43">
        <v>0</v>
      </c>
      <c r="O51" s="43">
        <v>0</v>
      </c>
      <c r="P51" s="43">
        <v>0</v>
      </c>
      <c r="Q51" s="43">
        <v>0</v>
      </c>
      <c r="R51" s="43">
        <v>0</v>
      </c>
      <c r="S51" s="28">
        <f t="shared" si="47"/>
        <v>0</v>
      </c>
      <c r="U51" s="43">
        <v>0</v>
      </c>
      <c r="V51" s="43">
        <v>0</v>
      </c>
      <c r="W51" s="43">
        <v>0</v>
      </c>
      <c r="X51" s="43">
        <v>0</v>
      </c>
      <c r="Y51" s="43">
        <v>0</v>
      </c>
      <c r="Z51" s="43">
        <v>0</v>
      </c>
      <c r="AA51" s="43">
        <v>0</v>
      </c>
      <c r="AB51" s="43">
        <v>0</v>
      </c>
      <c r="AC51" s="43">
        <v>0</v>
      </c>
      <c r="AD51" s="43">
        <v>0</v>
      </c>
      <c r="AE51" s="43">
        <v>0</v>
      </c>
      <c r="AF51" s="43">
        <v>0</v>
      </c>
      <c r="AG51" s="28">
        <f t="shared" si="48"/>
        <v>0</v>
      </c>
    </row>
    <row r="52" spans="1:33" x14ac:dyDescent="0.2">
      <c r="A52" s="75" t="str">
        <f>IF(ISERROR(VLOOKUP(C52,Exportmapping!$A:$B,2,0)),"",VLOOKUP(C52,Exportmapping!$A:$B,2,0))</f>
        <v>d. Sonstiger Personalaufwand</v>
      </c>
      <c r="C52" s="36" t="s">
        <v>136</v>
      </c>
      <c r="E52" s="37"/>
      <c r="G52" s="43">
        <v>0</v>
      </c>
      <c r="H52" s="43">
        <v>0</v>
      </c>
      <c r="I52" s="43">
        <v>0</v>
      </c>
      <c r="J52" s="43">
        <v>0</v>
      </c>
      <c r="K52" s="43">
        <v>0</v>
      </c>
      <c r="L52" s="43">
        <v>0</v>
      </c>
      <c r="M52" s="43">
        <v>0</v>
      </c>
      <c r="N52" s="43">
        <v>0</v>
      </c>
      <c r="O52" s="43">
        <v>0</v>
      </c>
      <c r="P52" s="43">
        <v>0</v>
      </c>
      <c r="Q52" s="43">
        <v>0</v>
      </c>
      <c r="R52" s="43">
        <v>0</v>
      </c>
      <c r="S52" s="28">
        <f t="shared" si="47"/>
        <v>0</v>
      </c>
      <c r="U52" s="43">
        <v>0</v>
      </c>
      <c r="V52" s="43">
        <v>0</v>
      </c>
      <c r="W52" s="43">
        <v>0</v>
      </c>
      <c r="X52" s="43">
        <v>0</v>
      </c>
      <c r="Y52" s="43">
        <v>0</v>
      </c>
      <c r="Z52" s="43">
        <v>0</v>
      </c>
      <c r="AA52" s="43">
        <v>0</v>
      </c>
      <c r="AB52" s="43">
        <v>0</v>
      </c>
      <c r="AC52" s="43">
        <v>0</v>
      </c>
      <c r="AD52" s="43">
        <v>0</v>
      </c>
      <c r="AE52" s="43">
        <v>0</v>
      </c>
      <c r="AF52" s="43">
        <v>0</v>
      </c>
      <c r="AG52" s="28">
        <f t="shared" si="48"/>
        <v>0</v>
      </c>
    </row>
    <row r="53" spans="1:33" x14ac:dyDescent="0.2">
      <c r="A53" s="75" t="str">
        <f>IF(ISERROR(VLOOKUP(C53,Exportmapping!$A:$B,2,0)),"",VLOOKUP(C53,Exportmapping!$A:$B,2,0))</f>
        <v/>
      </c>
      <c r="C53" s="30"/>
      <c r="U53" s="22"/>
    </row>
    <row r="54" spans="1:33" s="37" customFormat="1" x14ac:dyDescent="0.2">
      <c r="A54" s="75" t="str">
        <f>IF(ISERROR(VLOOKUP(C54,Exportmapping!$A:$B,2,0)),"",VLOOKUP(C54,Exportmapping!$A:$B,2,0))</f>
        <v>(Summe)</v>
      </c>
      <c r="C54" s="31" t="s">
        <v>323</v>
      </c>
      <c r="G54" s="28">
        <f>G55+G58</f>
        <v>0</v>
      </c>
      <c r="H54" s="28">
        <f t="shared" ref="H54:R54" si="49">H55+H58</f>
        <v>0</v>
      </c>
      <c r="I54" s="28">
        <f t="shared" si="49"/>
        <v>0</v>
      </c>
      <c r="J54" s="28">
        <f t="shared" si="49"/>
        <v>0</v>
      </c>
      <c r="K54" s="28">
        <f t="shared" si="49"/>
        <v>0</v>
      </c>
      <c r="L54" s="28">
        <f t="shared" si="49"/>
        <v>0</v>
      </c>
      <c r="M54" s="28">
        <f t="shared" si="49"/>
        <v>0</v>
      </c>
      <c r="N54" s="28">
        <f t="shared" si="49"/>
        <v>0</v>
      </c>
      <c r="O54" s="28">
        <f t="shared" si="49"/>
        <v>0</v>
      </c>
      <c r="P54" s="28">
        <f t="shared" si="49"/>
        <v>0</v>
      </c>
      <c r="Q54" s="28">
        <f t="shared" si="49"/>
        <v>0</v>
      </c>
      <c r="R54" s="28">
        <f t="shared" si="49"/>
        <v>0</v>
      </c>
      <c r="S54" s="28">
        <f>SUM(G54:R54)</f>
        <v>0</v>
      </c>
      <c r="U54" s="28">
        <f>U55+U58</f>
        <v>0</v>
      </c>
      <c r="V54" s="28">
        <f t="shared" ref="V54:AF54" si="50">V55+V58</f>
        <v>0</v>
      </c>
      <c r="W54" s="28">
        <f t="shared" si="50"/>
        <v>0</v>
      </c>
      <c r="X54" s="28">
        <f t="shared" si="50"/>
        <v>0</v>
      </c>
      <c r="Y54" s="28">
        <f t="shared" si="50"/>
        <v>0</v>
      </c>
      <c r="Z54" s="28">
        <f t="shared" si="50"/>
        <v>0</v>
      </c>
      <c r="AA54" s="28">
        <f t="shared" si="50"/>
        <v>0</v>
      </c>
      <c r="AB54" s="28">
        <f t="shared" si="50"/>
        <v>0</v>
      </c>
      <c r="AC54" s="28">
        <f t="shared" si="50"/>
        <v>0</v>
      </c>
      <c r="AD54" s="28">
        <f t="shared" si="50"/>
        <v>0</v>
      </c>
      <c r="AE54" s="28">
        <f t="shared" si="50"/>
        <v>0</v>
      </c>
      <c r="AF54" s="28">
        <f t="shared" si="50"/>
        <v>0</v>
      </c>
      <c r="AG54" s="28">
        <f>SUM(U54:AF54)</f>
        <v>0</v>
      </c>
    </row>
    <row r="55" spans="1:33" x14ac:dyDescent="0.2">
      <c r="A55" s="75" t="str">
        <f>IF(ISERROR(VLOOKUP(C55,Exportmapping!$A:$B,2,0)),"",VLOOKUP(C55,Exportmapping!$A:$B,2,0))</f>
        <v>13. Abschreibungen</v>
      </c>
      <c r="C55" s="30" t="s">
        <v>17</v>
      </c>
      <c r="G55" s="28">
        <f>SUM(G56:G57)</f>
        <v>0</v>
      </c>
      <c r="H55" s="28">
        <f t="shared" ref="H55:R55" si="51">SUM(H56:H57)</f>
        <v>0</v>
      </c>
      <c r="I55" s="28">
        <f t="shared" si="51"/>
        <v>0</v>
      </c>
      <c r="J55" s="28">
        <f t="shared" si="51"/>
        <v>0</v>
      </c>
      <c r="K55" s="28">
        <f t="shared" si="51"/>
        <v>0</v>
      </c>
      <c r="L55" s="28">
        <f t="shared" si="51"/>
        <v>0</v>
      </c>
      <c r="M55" s="28">
        <f t="shared" si="51"/>
        <v>0</v>
      </c>
      <c r="N55" s="28">
        <f t="shared" si="51"/>
        <v>0</v>
      </c>
      <c r="O55" s="28">
        <f t="shared" si="51"/>
        <v>0</v>
      </c>
      <c r="P55" s="28">
        <f t="shared" si="51"/>
        <v>0</v>
      </c>
      <c r="Q55" s="28">
        <f t="shared" si="51"/>
        <v>0</v>
      </c>
      <c r="R55" s="28">
        <f t="shared" si="51"/>
        <v>0</v>
      </c>
      <c r="S55" s="28">
        <f t="shared" ref="S55:S60" si="52">SUM(G55:R55)</f>
        <v>0</v>
      </c>
      <c r="U55" s="28">
        <f>SUM(U56:U57)</f>
        <v>0</v>
      </c>
      <c r="V55" s="28">
        <f t="shared" ref="V55:AF55" si="53">SUM(V56:V57)</f>
        <v>0</v>
      </c>
      <c r="W55" s="28">
        <f t="shared" si="53"/>
        <v>0</v>
      </c>
      <c r="X55" s="28">
        <f t="shared" si="53"/>
        <v>0</v>
      </c>
      <c r="Y55" s="28">
        <f t="shared" si="53"/>
        <v>0</v>
      </c>
      <c r="Z55" s="28">
        <f t="shared" si="53"/>
        <v>0</v>
      </c>
      <c r="AA55" s="28">
        <f t="shared" si="53"/>
        <v>0</v>
      </c>
      <c r="AB55" s="28">
        <f t="shared" si="53"/>
        <v>0</v>
      </c>
      <c r="AC55" s="28">
        <f t="shared" si="53"/>
        <v>0</v>
      </c>
      <c r="AD55" s="28">
        <f t="shared" si="53"/>
        <v>0</v>
      </c>
      <c r="AE55" s="28">
        <f t="shared" si="53"/>
        <v>0</v>
      </c>
      <c r="AF55" s="28">
        <f t="shared" si="53"/>
        <v>0</v>
      </c>
      <c r="AG55" s="28">
        <f t="shared" ref="AG55:AG60" si="54">SUM(U55:AF55)</f>
        <v>0</v>
      </c>
    </row>
    <row r="56" spans="1:33" x14ac:dyDescent="0.2">
      <c r="A56" s="75" t="str">
        <f>IF(ISERROR(VLOOKUP(C56,Exportmapping!$A:$B,2,0)),"",VLOOKUP(C56,Exportmapping!$A:$B,2,0))</f>
        <v/>
      </c>
      <c r="C56" s="36" t="s">
        <v>141</v>
      </c>
      <c r="G56" s="38">
        <f>Invest!E18</f>
        <v>0</v>
      </c>
      <c r="H56" s="38">
        <f>Invest!F18</f>
        <v>0</v>
      </c>
      <c r="I56" s="38">
        <f>Invest!G18</f>
        <v>0</v>
      </c>
      <c r="J56" s="38">
        <f>Invest!H18</f>
        <v>0</v>
      </c>
      <c r="K56" s="38">
        <f>Invest!I18</f>
        <v>0</v>
      </c>
      <c r="L56" s="38">
        <f>Invest!J18</f>
        <v>0</v>
      </c>
      <c r="M56" s="38">
        <f>Invest!K18</f>
        <v>0</v>
      </c>
      <c r="N56" s="38">
        <f>Invest!L18</f>
        <v>0</v>
      </c>
      <c r="O56" s="38">
        <f>Invest!M18</f>
        <v>0</v>
      </c>
      <c r="P56" s="38">
        <f>Invest!N18</f>
        <v>0</v>
      </c>
      <c r="Q56" s="38">
        <f>Invest!O18</f>
        <v>0</v>
      </c>
      <c r="R56" s="38">
        <f>Invest!P18</f>
        <v>0</v>
      </c>
      <c r="S56" s="28">
        <f t="shared" si="52"/>
        <v>0</v>
      </c>
      <c r="U56" s="38">
        <f>Invest!S18</f>
        <v>0</v>
      </c>
      <c r="V56" s="38">
        <f>Invest!T18</f>
        <v>0</v>
      </c>
      <c r="W56" s="38">
        <f>Invest!U18</f>
        <v>0</v>
      </c>
      <c r="X56" s="38">
        <f>Invest!V18</f>
        <v>0</v>
      </c>
      <c r="Y56" s="38">
        <f>Invest!W18</f>
        <v>0</v>
      </c>
      <c r="Z56" s="38">
        <f>Invest!X18</f>
        <v>0</v>
      </c>
      <c r="AA56" s="38">
        <f>Invest!Y18</f>
        <v>0</v>
      </c>
      <c r="AB56" s="38">
        <f>Invest!Z18</f>
        <v>0</v>
      </c>
      <c r="AC56" s="38">
        <f>Invest!AA18</f>
        <v>0</v>
      </c>
      <c r="AD56" s="38">
        <f>Invest!AB18</f>
        <v>0</v>
      </c>
      <c r="AE56" s="38">
        <f>Invest!AC18</f>
        <v>0</v>
      </c>
      <c r="AF56" s="38">
        <f>Invest!AD18</f>
        <v>0</v>
      </c>
      <c r="AG56" s="28">
        <f t="shared" si="54"/>
        <v>0</v>
      </c>
    </row>
    <row r="57" spans="1:33" x14ac:dyDescent="0.2">
      <c r="A57" s="75" t="str">
        <f>IF(ISERROR(VLOOKUP(C57,Exportmapping!$A:$B,2,0)),"",VLOOKUP(C57,Exportmapping!$A:$B,2,0))</f>
        <v/>
      </c>
      <c r="C57" s="36" t="s">
        <v>142</v>
      </c>
      <c r="G57" s="43">
        <v>0</v>
      </c>
      <c r="H57" s="43">
        <v>0</v>
      </c>
      <c r="I57" s="43">
        <v>0</v>
      </c>
      <c r="J57" s="43">
        <v>0</v>
      </c>
      <c r="K57" s="43">
        <v>0</v>
      </c>
      <c r="L57" s="43">
        <v>0</v>
      </c>
      <c r="M57" s="43">
        <v>0</v>
      </c>
      <c r="N57" s="43">
        <v>0</v>
      </c>
      <c r="O57" s="43">
        <v>0</v>
      </c>
      <c r="P57" s="43">
        <v>0</v>
      </c>
      <c r="Q57" s="43">
        <v>0</v>
      </c>
      <c r="R57" s="43">
        <v>0</v>
      </c>
      <c r="S57" s="28">
        <f t="shared" si="52"/>
        <v>0</v>
      </c>
      <c r="U57" s="43">
        <v>0</v>
      </c>
      <c r="V57" s="43">
        <v>0</v>
      </c>
      <c r="W57" s="43">
        <v>0</v>
      </c>
      <c r="X57" s="43">
        <v>0</v>
      </c>
      <c r="Y57" s="43">
        <v>0</v>
      </c>
      <c r="Z57" s="43">
        <v>0</v>
      </c>
      <c r="AA57" s="43">
        <v>0</v>
      </c>
      <c r="AB57" s="43">
        <v>0</v>
      </c>
      <c r="AC57" s="43">
        <v>0</v>
      </c>
      <c r="AD57" s="43">
        <v>0</v>
      </c>
      <c r="AE57" s="43">
        <v>0</v>
      </c>
      <c r="AF57" s="43">
        <v>0</v>
      </c>
      <c r="AG57" s="28">
        <f t="shared" si="54"/>
        <v>0</v>
      </c>
    </row>
    <row r="58" spans="1:33" x14ac:dyDescent="0.2">
      <c r="A58" s="75" t="str">
        <f>IF(ISERROR(VLOOKUP(C58,Exportmapping!$A:$B,2,0)),"",VLOOKUP(C58,Exportmapping!$A:$B,2,0))</f>
        <v>13. Abschreibungen</v>
      </c>
      <c r="C58" s="30" t="s">
        <v>18</v>
      </c>
      <c r="G58" s="28">
        <f>SUM(G59:G60)</f>
        <v>0</v>
      </c>
      <c r="H58" s="28">
        <f t="shared" ref="H58" si="55">SUM(H59:H60)</f>
        <v>0</v>
      </c>
      <c r="I58" s="28">
        <f t="shared" ref="I58" si="56">SUM(I59:I60)</f>
        <v>0</v>
      </c>
      <c r="J58" s="28">
        <f t="shared" ref="J58" si="57">SUM(J59:J60)</f>
        <v>0</v>
      </c>
      <c r="K58" s="28">
        <f t="shared" ref="K58" si="58">SUM(K59:K60)</f>
        <v>0</v>
      </c>
      <c r="L58" s="28">
        <f t="shared" ref="L58" si="59">SUM(L59:L60)</f>
        <v>0</v>
      </c>
      <c r="M58" s="28">
        <f t="shared" ref="M58" si="60">SUM(M59:M60)</f>
        <v>0</v>
      </c>
      <c r="N58" s="28">
        <f t="shared" ref="N58" si="61">SUM(N59:N60)</f>
        <v>0</v>
      </c>
      <c r="O58" s="28">
        <f t="shared" ref="O58" si="62">SUM(O59:O60)</f>
        <v>0</v>
      </c>
      <c r="P58" s="28">
        <f t="shared" ref="P58" si="63">SUM(P59:P60)</f>
        <v>0</v>
      </c>
      <c r="Q58" s="28">
        <f t="shared" ref="Q58" si="64">SUM(Q59:Q60)</f>
        <v>0</v>
      </c>
      <c r="R58" s="28">
        <f t="shared" ref="R58" si="65">SUM(R59:R60)</f>
        <v>0</v>
      </c>
      <c r="S58" s="28">
        <f t="shared" si="52"/>
        <v>0</v>
      </c>
      <c r="U58" s="28">
        <f>SUM(U59:U60)</f>
        <v>0</v>
      </c>
      <c r="V58" s="28">
        <f t="shared" ref="V58:AF58" si="66">SUM(V59:V60)</f>
        <v>0</v>
      </c>
      <c r="W58" s="28">
        <f t="shared" si="66"/>
        <v>0</v>
      </c>
      <c r="X58" s="28">
        <f t="shared" si="66"/>
        <v>0</v>
      </c>
      <c r="Y58" s="28">
        <f t="shared" si="66"/>
        <v>0</v>
      </c>
      <c r="Z58" s="28">
        <f t="shared" si="66"/>
        <v>0</v>
      </c>
      <c r="AA58" s="28">
        <f t="shared" si="66"/>
        <v>0</v>
      </c>
      <c r="AB58" s="28">
        <f t="shared" si="66"/>
        <v>0</v>
      </c>
      <c r="AC58" s="28">
        <f t="shared" si="66"/>
        <v>0</v>
      </c>
      <c r="AD58" s="28">
        <f t="shared" si="66"/>
        <v>0</v>
      </c>
      <c r="AE58" s="28">
        <f t="shared" si="66"/>
        <v>0</v>
      </c>
      <c r="AF58" s="28">
        <f t="shared" si="66"/>
        <v>0</v>
      </c>
      <c r="AG58" s="28">
        <f t="shared" si="54"/>
        <v>0</v>
      </c>
    </row>
    <row r="59" spans="1:33" x14ac:dyDescent="0.2">
      <c r="A59" s="75" t="str">
        <f>IF(ISERROR(VLOOKUP(C59,Exportmapping!$A:$B,2,0)),"",VLOOKUP(C59,Exportmapping!$A:$B,2,0))</f>
        <v/>
      </c>
      <c r="C59" s="36" t="s">
        <v>141</v>
      </c>
      <c r="G59" s="38">
        <f>Invest!E19</f>
        <v>0</v>
      </c>
      <c r="H59" s="38">
        <f>Invest!F19</f>
        <v>0</v>
      </c>
      <c r="I59" s="38">
        <f>Invest!G19</f>
        <v>0</v>
      </c>
      <c r="J59" s="38">
        <f>Invest!H19</f>
        <v>0</v>
      </c>
      <c r="K59" s="38">
        <f>Invest!I19</f>
        <v>0</v>
      </c>
      <c r="L59" s="38">
        <f>Invest!J19</f>
        <v>0</v>
      </c>
      <c r="M59" s="38">
        <f>Invest!K19</f>
        <v>0</v>
      </c>
      <c r="N59" s="38">
        <f>Invest!L19</f>
        <v>0</v>
      </c>
      <c r="O59" s="38">
        <f>Invest!M19</f>
        <v>0</v>
      </c>
      <c r="P59" s="38">
        <f>Invest!N19</f>
        <v>0</v>
      </c>
      <c r="Q59" s="38">
        <f>Invest!O19</f>
        <v>0</v>
      </c>
      <c r="R59" s="38">
        <f>Invest!P19</f>
        <v>0</v>
      </c>
      <c r="S59" s="28">
        <f t="shared" si="52"/>
        <v>0</v>
      </c>
      <c r="U59" s="38">
        <f>Invest!S19</f>
        <v>0</v>
      </c>
      <c r="V59" s="38">
        <f>Invest!T19</f>
        <v>0</v>
      </c>
      <c r="W59" s="38">
        <f>Invest!U19</f>
        <v>0</v>
      </c>
      <c r="X59" s="38">
        <f>Invest!V19</f>
        <v>0</v>
      </c>
      <c r="Y59" s="38">
        <f>Invest!W19</f>
        <v>0</v>
      </c>
      <c r="Z59" s="38">
        <f>Invest!X19</f>
        <v>0</v>
      </c>
      <c r="AA59" s="38">
        <f>Invest!Y19</f>
        <v>0</v>
      </c>
      <c r="AB59" s="38">
        <f>Invest!Z19</f>
        <v>0</v>
      </c>
      <c r="AC59" s="38">
        <f>Invest!AA19</f>
        <v>0</v>
      </c>
      <c r="AD59" s="38">
        <f>Invest!AB19</f>
        <v>0</v>
      </c>
      <c r="AE59" s="38">
        <f>Invest!AC19</f>
        <v>0</v>
      </c>
      <c r="AF59" s="38">
        <f>Invest!AD19</f>
        <v>0</v>
      </c>
      <c r="AG59" s="28">
        <f t="shared" si="54"/>
        <v>0</v>
      </c>
    </row>
    <row r="60" spans="1:33" x14ac:dyDescent="0.2">
      <c r="A60" s="75" t="str">
        <f>IF(ISERROR(VLOOKUP(C60,Exportmapping!$A:$B,2,0)),"",VLOOKUP(C60,Exportmapping!$A:$B,2,0))</f>
        <v/>
      </c>
      <c r="C60" s="36" t="s">
        <v>142</v>
      </c>
      <c r="G60" s="43">
        <v>0</v>
      </c>
      <c r="H60" s="43">
        <v>0</v>
      </c>
      <c r="I60" s="43">
        <v>0</v>
      </c>
      <c r="J60" s="43">
        <v>0</v>
      </c>
      <c r="K60" s="43">
        <v>0</v>
      </c>
      <c r="L60" s="43">
        <v>0</v>
      </c>
      <c r="M60" s="43">
        <v>0</v>
      </c>
      <c r="N60" s="43">
        <v>0</v>
      </c>
      <c r="O60" s="43">
        <v>0</v>
      </c>
      <c r="P60" s="43">
        <v>0</v>
      </c>
      <c r="Q60" s="43">
        <v>0</v>
      </c>
      <c r="R60" s="43">
        <v>0</v>
      </c>
      <c r="S60" s="28">
        <f t="shared" si="52"/>
        <v>0</v>
      </c>
      <c r="U60" s="43">
        <v>0</v>
      </c>
      <c r="V60" s="43">
        <v>0</v>
      </c>
      <c r="W60" s="43">
        <v>0</v>
      </c>
      <c r="X60" s="43">
        <v>0</v>
      </c>
      <c r="Y60" s="43">
        <v>0</v>
      </c>
      <c r="Z60" s="43">
        <v>0</v>
      </c>
      <c r="AA60" s="43">
        <v>0</v>
      </c>
      <c r="AB60" s="43">
        <v>0</v>
      </c>
      <c r="AC60" s="43">
        <v>0</v>
      </c>
      <c r="AD60" s="43">
        <v>0</v>
      </c>
      <c r="AE60" s="43">
        <v>0</v>
      </c>
      <c r="AF60" s="43">
        <v>0</v>
      </c>
      <c r="AG60" s="28">
        <f t="shared" si="54"/>
        <v>0</v>
      </c>
    </row>
    <row r="61" spans="1:33" x14ac:dyDescent="0.2">
      <c r="A61" s="75" t="str">
        <f>IF(ISERROR(VLOOKUP(C61,Exportmapping!$A:$B,2,0)),"",VLOOKUP(C61,Exportmapping!$A:$B,2,0))</f>
        <v/>
      </c>
      <c r="C61" s="30"/>
      <c r="U61" s="22"/>
    </row>
    <row r="62" spans="1:33" s="37" customFormat="1" x14ac:dyDescent="0.2">
      <c r="A62" s="75" t="str">
        <f>IF(ISERROR(VLOOKUP(C62,Exportmapping!$A:$B,2,0)),"",VLOOKUP(C62,Exportmapping!$A:$B,2,0))</f>
        <v>(Summe)</v>
      </c>
      <c r="C62" s="31" t="s">
        <v>324</v>
      </c>
      <c r="G62" s="28">
        <f>SUM(G63:G73)</f>
        <v>0</v>
      </c>
      <c r="H62" s="28">
        <f t="shared" ref="H62:R62" si="67">SUM(H63:H73)</f>
        <v>0</v>
      </c>
      <c r="I62" s="28">
        <f t="shared" si="67"/>
        <v>0</v>
      </c>
      <c r="J62" s="28">
        <f t="shared" si="67"/>
        <v>0</v>
      </c>
      <c r="K62" s="28">
        <f t="shared" si="67"/>
        <v>0</v>
      </c>
      <c r="L62" s="28">
        <f t="shared" si="67"/>
        <v>0</v>
      </c>
      <c r="M62" s="28">
        <f t="shared" si="67"/>
        <v>0</v>
      </c>
      <c r="N62" s="28">
        <f t="shared" si="67"/>
        <v>0</v>
      </c>
      <c r="O62" s="28">
        <f t="shared" si="67"/>
        <v>0</v>
      </c>
      <c r="P62" s="28">
        <f t="shared" si="67"/>
        <v>0</v>
      </c>
      <c r="Q62" s="28">
        <f t="shared" si="67"/>
        <v>0</v>
      </c>
      <c r="R62" s="28">
        <f t="shared" si="67"/>
        <v>0</v>
      </c>
      <c r="S62" s="28">
        <f>SUM(G62:R62)</f>
        <v>0</v>
      </c>
      <c r="U62" s="28">
        <f>SUM(U63:U73)</f>
        <v>0</v>
      </c>
      <c r="V62" s="28">
        <f t="shared" ref="V62" si="68">SUM(V63:V73)</f>
        <v>0</v>
      </c>
      <c r="W62" s="28">
        <f t="shared" ref="W62" si="69">SUM(W63:W73)</f>
        <v>0</v>
      </c>
      <c r="X62" s="28">
        <f t="shared" ref="X62" si="70">SUM(X63:X73)</f>
        <v>0</v>
      </c>
      <c r="Y62" s="28">
        <f t="shared" ref="Y62" si="71">SUM(Y63:Y73)</f>
        <v>0</v>
      </c>
      <c r="Z62" s="28">
        <f t="shared" ref="Z62" si="72">SUM(Z63:Z73)</f>
        <v>0</v>
      </c>
      <c r="AA62" s="28">
        <f t="shared" ref="AA62" si="73">SUM(AA63:AA73)</f>
        <v>0</v>
      </c>
      <c r="AB62" s="28">
        <f t="shared" ref="AB62" si="74">SUM(AB63:AB73)</f>
        <v>0</v>
      </c>
      <c r="AC62" s="28">
        <f t="shared" ref="AC62" si="75">SUM(AC63:AC73)</f>
        <v>0</v>
      </c>
      <c r="AD62" s="28">
        <f t="shared" ref="AD62" si="76">SUM(AD63:AD73)</f>
        <v>0</v>
      </c>
      <c r="AE62" s="28">
        <f t="shared" ref="AE62" si="77">SUM(AE63:AE73)</f>
        <v>0</v>
      </c>
      <c r="AF62" s="28">
        <f t="shared" ref="AF62" si="78">SUM(AF63:AF73)</f>
        <v>0</v>
      </c>
      <c r="AG62" s="28">
        <f>SUM(U62:AF62)</f>
        <v>0</v>
      </c>
    </row>
    <row r="63" spans="1:33" x14ac:dyDescent="0.2">
      <c r="A63" s="75" t="str">
        <f>IF(ISERROR(VLOOKUP(C63,Exportmapping!$A:$B,2,0)),"",VLOOKUP(C63,Exportmapping!$A:$B,2,0))</f>
        <v>a. Betriebsteuern</v>
      </c>
      <c r="C63" s="36" t="s">
        <v>325</v>
      </c>
      <c r="E63" s="47">
        <v>0</v>
      </c>
      <c r="G63" s="43">
        <v>0</v>
      </c>
      <c r="H63" s="43">
        <v>0</v>
      </c>
      <c r="I63" s="43">
        <v>0</v>
      </c>
      <c r="J63" s="43">
        <v>0</v>
      </c>
      <c r="K63" s="43">
        <v>0</v>
      </c>
      <c r="L63" s="43">
        <v>0</v>
      </c>
      <c r="M63" s="43">
        <v>0</v>
      </c>
      <c r="N63" s="43">
        <v>0</v>
      </c>
      <c r="O63" s="43">
        <v>0</v>
      </c>
      <c r="P63" s="43">
        <v>0</v>
      </c>
      <c r="Q63" s="43">
        <v>0</v>
      </c>
      <c r="R63" s="43">
        <v>0</v>
      </c>
      <c r="S63" s="28">
        <f t="shared" ref="S63" si="79">SUM(G63:R63)</f>
        <v>0</v>
      </c>
      <c r="U63" s="43">
        <v>0</v>
      </c>
      <c r="V63" s="43">
        <v>0</v>
      </c>
      <c r="W63" s="43">
        <v>0</v>
      </c>
      <c r="X63" s="43">
        <v>0</v>
      </c>
      <c r="Y63" s="43">
        <v>0</v>
      </c>
      <c r="Z63" s="43">
        <v>0</v>
      </c>
      <c r="AA63" s="43">
        <v>0</v>
      </c>
      <c r="AB63" s="43">
        <v>0</v>
      </c>
      <c r="AC63" s="43">
        <v>0</v>
      </c>
      <c r="AD63" s="43">
        <v>0</v>
      </c>
      <c r="AE63" s="43">
        <v>0</v>
      </c>
      <c r="AF63" s="43">
        <v>0</v>
      </c>
      <c r="AG63" s="28">
        <f t="shared" ref="AG63" si="80">SUM(U63:AF63)</f>
        <v>0</v>
      </c>
    </row>
    <row r="64" spans="1:33" x14ac:dyDescent="0.2">
      <c r="A64" s="75" t="str">
        <f>IF(ISERROR(VLOOKUP(C64,Exportmapping!$A:$B,2,0)),"",VLOOKUP(C64,Exportmapping!$A:$B,2,0))</f>
        <v>h. Miet- und Pachtaufwand</v>
      </c>
      <c r="C64" s="36" t="s">
        <v>3</v>
      </c>
      <c r="E64" s="47">
        <v>0</v>
      </c>
      <c r="G64" s="38">
        <f>sbA!E10</f>
        <v>0</v>
      </c>
      <c r="H64" s="38">
        <f>sbA!F10</f>
        <v>0</v>
      </c>
      <c r="I64" s="38">
        <f>sbA!G10</f>
        <v>0</v>
      </c>
      <c r="J64" s="38">
        <f>sbA!H10</f>
        <v>0</v>
      </c>
      <c r="K64" s="38">
        <f>sbA!I10</f>
        <v>0</v>
      </c>
      <c r="L64" s="38">
        <f>sbA!J10</f>
        <v>0</v>
      </c>
      <c r="M64" s="38">
        <f>sbA!K10</f>
        <v>0</v>
      </c>
      <c r="N64" s="38">
        <f>sbA!L10</f>
        <v>0</v>
      </c>
      <c r="O64" s="38">
        <f>sbA!M10</f>
        <v>0</v>
      </c>
      <c r="P64" s="38">
        <f>sbA!N10</f>
        <v>0</v>
      </c>
      <c r="Q64" s="38">
        <f>sbA!O10</f>
        <v>0</v>
      </c>
      <c r="R64" s="38">
        <f>sbA!P10</f>
        <v>0</v>
      </c>
      <c r="S64" s="28">
        <f t="shared" ref="S64:S75" si="81">SUM(G64:R64)</f>
        <v>0</v>
      </c>
      <c r="U64" s="38">
        <f>sbA!S10</f>
        <v>0</v>
      </c>
      <c r="V64" s="38">
        <f>sbA!T10</f>
        <v>0</v>
      </c>
      <c r="W64" s="38">
        <f>sbA!U10</f>
        <v>0</v>
      </c>
      <c r="X64" s="38">
        <f>sbA!V10</f>
        <v>0</v>
      </c>
      <c r="Y64" s="38">
        <f>sbA!W10</f>
        <v>0</v>
      </c>
      <c r="Z64" s="38">
        <f>sbA!X10</f>
        <v>0</v>
      </c>
      <c r="AA64" s="38">
        <f>sbA!Y10</f>
        <v>0</v>
      </c>
      <c r="AB64" s="38">
        <f>sbA!Z10</f>
        <v>0</v>
      </c>
      <c r="AC64" s="38">
        <f>sbA!AA10</f>
        <v>0</v>
      </c>
      <c r="AD64" s="38">
        <f>sbA!AB10</f>
        <v>0</v>
      </c>
      <c r="AE64" s="38">
        <f>sbA!AC10</f>
        <v>0</v>
      </c>
      <c r="AF64" s="38">
        <f>sbA!AD10</f>
        <v>0</v>
      </c>
      <c r="AG64" s="28">
        <f t="shared" ref="AG64:AG73" si="82">SUM(U64:AF64)</f>
        <v>0</v>
      </c>
    </row>
    <row r="65" spans="1:33" x14ac:dyDescent="0.2">
      <c r="A65" s="75" t="str">
        <f>IF(ISERROR(VLOOKUP(C65,Exportmapping!$A:$B,2,0)),"",VLOOKUP(C65,Exportmapping!$A:$B,2,0))</f>
        <v>d. Versicherungen / Beiträge</v>
      </c>
      <c r="C65" s="36" t="s">
        <v>250</v>
      </c>
      <c r="E65" s="47">
        <v>0</v>
      </c>
      <c r="G65" s="43">
        <v>0</v>
      </c>
      <c r="H65" s="43">
        <v>0</v>
      </c>
      <c r="I65" s="43">
        <v>0</v>
      </c>
      <c r="J65" s="43">
        <v>0</v>
      </c>
      <c r="K65" s="43">
        <v>0</v>
      </c>
      <c r="L65" s="43">
        <v>0</v>
      </c>
      <c r="M65" s="43">
        <v>0</v>
      </c>
      <c r="N65" s="43">
        <v>0</v>
      </c>
      <c r="O65" s="43">
        <v>0</v>
      </c>
      <c r="P65" s="43">
        <v>0</v>
      </c>
      <c r="Q65" s="43">
        <v>0</v>
      </c>
      <c r="R65" s="43">
        <v>0</v>
      </c>
      <c r="S65" s="28">
        <f t="shared" si="81"/>
        <v>0</v>
      </c>
      <c r="U65" s="43">
        <v>0</v>
      </c>
      <c r="V65" s="43">
        <v>0</v>
      </c>
      <c r="W65" s="43">
        <v>0</v>
      </c>
      <c r="X65" s="43">
        <v>0</v>
      </c>
      <c r="Y65" s="43">
        <v>0</v>
      </c>
      <c r="Z65" s="43">
        <v>0</v>
      </c>
      <c r="AA65" s="43">
        <v>0</v>
      </c>
      <c r="AB65" s="43">
        <v>0</v>
      </c>
      <c r="AC65" s="43">
        <v>0</v>
      </c>
      <c r="AD65" s="43">
        <v>0</v>
      </c>
      <c r="AE65" s="43">
        <v>0</v>
      </c>
      <c r="AF65" s="43">
        <v>0</v>
      </c>
      <c r="AG65" s="28">
        <f t="shared" si="82"/>
        <v>0</v>
      </c>
    </row>
    <row r="66" spans="1:33" x14ac:dyDescent="0.2">
      <c r="A66" s="75" t="str">
        <f>IF(ISERROR(VLOOKUP(C66,Exportmapping!$A:$B,2,0)),"",VLOOKUP(C66,Exportmapping!$A:$B,2,0))</f>
        <v>b. Reparatur / Instandhaltung</v>
      </c>
      <c r="C66" s="36" t="s">
        <v>4</v>
      </c>
      <c r="E66" s="47">
        <v>0</v>
      </c>
      <c r="G66" s="38">
        <f>sbA!E11</f>
        <v>0</v>
      </c>
      <c r="H66" s="38">
        <f>sbA!F11</f>
        <v>0</v>
      </c>
      <c r="I66" s="38">
        <f>sbA!G11</f>
        <v>0</v>
      </c>
      <c r="J66" s="38">
        <f>sbA!H11</f>
        <v>0</v>
      </c>
      <c r="K66" s="38">
        <f>sbA!I11</f>
        <v>0</v>
      </c>
      <c r="L66" s="38">
        <f>sbA!J11</f>
        <v>0</v>
      </c>
      <c r="M66" s="38">
        <f>sbA!K11</f>
        <v>0</v>
      </c>
      <c r="N66" s="38">
        <f>sbA!L11</f>
        <v>0</v>
      </c>
      <c r="O66" s="38">
        <f>sbA!M11</f>
        <v>0</v>
      </c>
      <c r="P66" s="38">
        <f>sbA!N11</f>
        <v>0</v>
      </c>
      <c r="Q66" s="38">
        <f>sbA!O11</f>
        <v>0</v>
      </c>
      <c r="R66" s="38">
        <f>sbA!P11</f>
        <v>0</v>
      </c>
      <c r="S66" s="28">
        <f t="shared" si="81"/>
        <v>0</v>
      </c>
      <c r="U66" s="38">
        <f>sbA!S11</f>
        <v>0</v>
      </c>
      <c r="V66" s="38">
        <f>sbA!T11</f>
        <v>0</v>
      </c>
      <c r="W66" s="38">
        <f>sbA!U11</f>
        <v>0</v>
      </c>
      <c r="X66" s="38">
        <f>sbA!V11</f>
        <v>0</v>
      </c>
      <c r="Y66" s="38">
        <f>sbA!W11</f>
        <v>0</v>
      </c>
      <c r="Z66" s="38">
        <f>sbA!X11</f>
        <v>0</v>
      </c>
      <c r="AA66" s="38">
        <f>sbA!Y11</f>
        <v>0</v>
      </c>
      <c r="AB66" s="38">
        <f>sbA!Z11</f>
        <v>0</v>
      </c>
      <c r="AC66" s="38">
        <f>sbA!AA11</f>
        <v>0</v>
      </c>
      <c r="AD66" s="38">
        <f>sbA!AB11</f>
        <v>0</v>
      </c>
      <c r="AE66" s="38">
        <f>sbA!AC11</f>
        <v>0</v>
      </c>
      <c r="AF66" s="38">
        <f>sbA!AD11</f>
        <v>0</v>
      </c>
      <c r="AG66" s="28">
        <f t="shared" si="82"/>
        <v>0</v>
      </c>
    </row>
    <row r="67" spans="1:33" x14ac:dyDescent="0.2">
      <c r="A67" s="75" t="str">
        <f>IF(ISERROR(VLOOKUP(C67,Exportmapping!$A:$B,2,0)),"",VLOOKUP(C67,Exportmapping!$A:$B,2,0))</f>
        <v>g. KFZ Kosten</v>
      </c>
      <c r="C67" s="36" t="s">
        <v>251</v>
      </c>
      <c r="E67" s="47">
        <v>0</v>
      </c>
      <c r="G67" s="38">
        <f>sbA!E12</f>
        <v>0</v>
      </c>
      <c r="H67" s="38">
        <f>sbA!F12</f>
        <v>0</v>
      </c>
      <c r="I67" s="38">
        <f>sbA!G12</f>
        <v>0</v>
      </c>
      <c r="J67" s="38">
        <f>sbA!H12</f>
        <v>0</v>
      </c>
      <c r="K67" s="38">
        <f>sbA!I12</f>
        <v>0</v>
      </c>
      <c r="L67" s="38">
        <f>sbA!J12</f>
        <v>0</v>
      </c>
      <c r="M67" s="38">
        <f>sbA!K12</f>
        <v>0</v>
      </c>
      <c r="N67" s="38">
        <f>sbA!L12</f>
        <v>0</v>
      </c>
      <c r="O67" s="38">
        <f>sbA!M12</f>
        <v>0</v>
      </c>
      <c r="P67" s="38">
        <f>sbA!N12</f>
        <v>0</v>
      </c>
      <c r="Q67" s="38">
        <f>sbA!O12</f>
        <v>0</v>
      </c>
      <c r="R67" s="38">
        <f>sbA!P12</f>
        <v>0</v>
      </c>
      <c r="S67" s="28">
        <f t="shared" si="81"/>
        <v>0</v>
      </c>
      <c r="U67" s="38">
        <f>sbA!S12</f>
        <v>0</v>
      </c>
      <c r="V67" s="38">
        <f>sbA!T12</f>
        <v>0</v>
      </c>
      <c r="W67" s="38">
        <f>sbA!U12</f>
        <v>0</v>
      </c>
      <c r="X67" s="38">
        <f>sbA!V12</f>
        <v>0</v>
      </c>
      <c r="Y67" s="38">
        <f>sbA!W12</f>
        <v>0</v>
      </c>
      <c r="Z67" s="38">
        <f>sbA!X12</f>
        <v>0</v>
      </c>
      <c r="AA67" s="38">
        <f>sbA!Y12</f>
        <v>0</v>
      </c>
      <c r="AB67" s="38">
        <f>sbA!Z12</f>
        <v>0</v>
      </c>
      <c r="AC67" s="38">
        <f>sbA!AA12</f>
        <v>0</v>
      </c>
      <c r="AD67" s="38">
        <f>sbA!AB12</f>
        <v>0</v>
      </c>
      <c r="AE67" s="38">
        <f>sbA!AC12</f>
        <v>0</v>
      </c>
      <c r="AF67" s="38">
        <f>sbA!AD12</f>
        <v>0</v>
      </c>
      <c r="AG67" s="28">
        <f t="shared" si="82"/>
        <v>0</v>
      </c>
    </row>
    <row r="68" spans="1:33" x14ac:dyDescent="0.2">
      <c r="A68" s="75" t="str">
        <f>IF(ISERROR(VLOOKUP(C68,Exportmapping!$A:$B,2,0)),"",VLOOKUP(C68,Exportmapping!$A:$B,2,0))</f>
        <v>k. Werbekosten</v>
      </c>
      <c r="C68" s="36" t="s">
        <v>313</v>
      </c>
      <c r="E68" s="47">
        <v>0</v>
      </c>
      <c r="G68" s="38">
        <f>sbA!E13</f>
        <v>0</v>
      </c>
      <c r="H68" s="38">
        <f>sbA!F13</f>
        <v>0</v>
      </c>
      <c r="I68" s="38">
        <f>sbA!G13</f>
        <v>0</v>
      </c>
      <c r="J68" s="38">
        <f>sbA!H13</f>
        <v>0</v>
      </c>
      <c r="K68" s="38">
        <f>sbA!I13</f>
        <v>0</v>
      </c>
      <c r="L68" s="38">
        <f>sbA!J13</f>
        <v>0</v>
      </c>
      <c r="M68" s="38">
        <f>sbA!K13</f>
        <v>0</v>
      </c>
      <c r="N68" s="38">
        <f>sbA!L13</f>
        <v>0</v>
      </c>
      <c r="O68" s="38">
        <f>sbA!M13</f>
        <v>0</v>
      </c>
      <c r="P68" s="38">
        <f>sbA!N13</f>
        <v>0</v>
      </c>
      <c r="Q68" s="38">
        <f>sbA!O13</f>
        <v>0</v>
      </c>
      <c r="R68" s="38">
        <f>sbA!P13</f>
        <v>0</v>
      </c>
      <c r="S68" s="28">
        <f t="shared" si="81"/>
        <v>0</v>
      </c>
      <c r="U68" s="38">
        <f>sbA!S13</f>
        <v>0</v>
      </c>
      <c r="V68" s="38">
        <f>sbA!T13</f>
        <v>0</v>
      </c>
      <c r="W68" s="38">
        <f>sbA!U13</f>
        <v>0</v>
      </c>
      <c r="X68" s="38">
        <f>sbA!V13</f>
        <v>0</v>
      </c>
      <c r="Y68" s="38">
        <f>sbA!W13</f>
        <v>0</v>
      </c>
      <c r="Z68" s="38">
        <f>sbA!X13</f>
        <v>0</v>
      </c>
      <c r="AA68" s="38">
        <f>sbA!Y13</f>
        <v>0</v>
      </c>
      <c r="AB68" s="38">
        <f>sbA!Z13</f>
        <v>0</v>
      </c>
      <c r="AC68" s="38">
        <f>sbA!AA13</f>
        <v>0</v>
      </c>
      <c r="AD68" s="38">
        <f>sbA!AB13</f>
        <v>0</v>
      </c>
      <c r="AE68" s="38">
        <f>sbA!AC13</f>
        <v>0</v>
      </c>
      <c r="AF68" s="38">
        <f>sbA!AD13</f>
        <v>0</v>
      </c>
      <c r="AG68" s="28">
        <f t="shared" si="82"/>
        <v>0</v>
      </c>
    </row>
    <row r="69" spans="1:33" x14ac:dyDescent="0.2">
      <c r="A69" s="75" t="str">
        <f>IF(ISERROR(VLOOKUP(C69,Exportmapping!$A:$B,2,0)),"",VLOOKUP(C69,Exportmapping!$A:$B,2,0))</f>
        <v>e. Transportaufwand</v>
      </c>
      <c r="C69" s="36" t="s">
        <v>253</v>
      </c>
      <c r="E69" s="47">
        <v>0</v>
      </c>
      <c r="G69" s="43">
        <v>0</v>
      </c>
      <c r="H69" s="43">
        <v>0</v>
      </c>
      <c r="I69" s="43">
        <v>0</v>
      </c>
      <c r="J69" s="43">
        <v>0</v>
      </c>
      <c r="K69" s="43">
        <v>0</v>
      </c>
      <c r="L69" s="43">
        <v>0</v>
      </c>
      <c r="M69" s="43">
        <v>0</v>
      </c>
      <c r="N69" s="43">
        <v>0</v>
      </c>
      <c r="O69" s="43">
        <v>0</v>
      </c>
      <c r="P69" s="43">
        <v>0</v>
      </c>
      <c r="Q69" s="43">
        <v>0</v>
      </c>
      <c r="R69" s="43">
        <v>0</v>
      </c>
      <c r="S69" s="28">
        <f t="shared" ref="S69:S72" si="83">SUM(G69:R69)</f>
        <v>0</v>
      </c>
      <c r="U69" s="43">
        <v>0</v>
      </c>
      <c r="V69" s="43">
        <v>0</v>
      </c>
      <c r="W69" s="43">
        <v>0</v>
      </c>
      <c r="X69" s="43">
        <v>0</v>
      </c>
      <c r="Y69" s="43">
        <v>0</v>
      </c>
      <c r="Z69" s="43">
        <v>0</v>
      </c>
      <c r="AA69" s="43">
        <v>0</v>
      </c>
      <c r="AB69" s="43">
        <v>0</v>
      </c>
      <c r="AC69" s="43">
        <v>0</v>
      </c>
      <c r="AD69" s="43">
        <v>0</v>
      </c>
      <c r="AE69" s="43">
        <v>0</v>
      </c>
      <c r="AF69" s="43">
        <v>0</v>
      </c>
      <c r="AG69" s="28">
        <f t="shared" ref="AG69:AG72" si="84">SUM(U69:AF69)</f>
        <v>0</v>
      </c>
    </row>
    <row r="70" spans="1:33" x14ac:dyDescent="0.2">
      <c r="A70" s="75" t="str">
        <f>IF(ISERROR(VLOOKUP(C70,Exportmapping!$A:$B,2,0)),"",VLOOKUP(C70,Exportmapping!$A:$B,2,0))</f>
        <v>f. Reisekosten</v>
      </c>
      <c r="C70" s="36" t="s">
        <v>314</v>
      </c>
      <c r="E70" s="47">
        <v>0</v>
      </c>
      <c r="G70" s="43">
        <v>0</v>
      </c>
      <c r="H70" s="43">
        <v>0</v>
      </c>
      <c r="I70" s="43">
        <v>0</v>
      </c>
      <c r="J70" s="43">
        <v>0</v>
      </c>
      <c r="K70" s="43">
        <v>0</v>
      </c>
      <c r="L70" s="43">
        <v>0</v>
      </c>
      <c r="M70" s="43">
        <v>0</v>
      </c>
      <c r="N70" s="43">
        <v>0</v>
      </c>
      <c r="O70" s="43">
        <v>0</v>
      </c>
      <c r="P70" s="43">
        <v>0</v>
      </c>
      <c r="Q70" s="43">
        <v>0</v>
      </c>
      <c r="R70" s="43">
        <v>0</v>
      </c>
      <c r="S70" s="28">
        <f t="shared" si="83"/>
        <v>0</v>
      </c>
      <c r="U70" s="43">
        <v>0</v>
      </c>
      <c r="V70" s="43">
        <v>0</v>
      </c>
      <c r="W70" s="43">
        <v>0</v>
      </c>
      <c r="X70" s="43">
        <v>0</v>
      </c>
      <c r="Y70" s="43">
        <v>0</v>
      </c>
      <c r="Z70" s="43">
        <v>0</v>
      </c>
      <c r="AA70" s="43">
        <v>0</v>
      </c>
      <c r="AB70" s="43">
        <v>0</v>
      </c>
      <c r="AC70" s="43">
        <v>0</v>
      </c>
      <c r="AD70" s="43">
        <v>0</v>
      </c>
      <c r="AE70" s="43">
        <v>0</v>
      </c>
      <c r="AF70" s="43">
        <v>0</v>
      </c>
      <c r="AG70" s="28">
        <f t="shared" si="84"/>
        <v>0</v>
      </c>
    </row>
    <row r="71" spans="1:33" x14ac:dyDescent="0.2">
      <c r="A71" s="75" t="str">
        <f>IF(ISERROR(VLOOKUP(C71,Exportmapping!$A:$B,2,0)),"",VLOOKUP(C71,Exportmapping!$A:$B,2,0))</f>
        <v>i. Lizenz- und Patentgebühren</v>
      </c>
      <c r="C71" s="36" t="s">
        <v>315</v>
      </c>
      <c r="E71" s="47">
        <v>0</v>
      </c>
      <c r="G71" s="43">
        <v>0</v>
      </c>
      <c r="H71" s="43">
        <v>0</v>
      </c>
      <c r="I71" s="43">
        <v>0</v>
      </c>
      <c r="J71" s="43">
        <v>0</v>
      </c>
      <c r="K71" s="43">
        <v>0</v>
      </c>
      <c r="L71" s="43">
        <v>0</v>
      </c>
      <c r="M71" s="43">
        <v>0</v>
      </c>
      <c r="N71" s="43">
        <v>0</v>
      </c>
      <c r="O71" s="43">
        <v>0</v>
      </c>
      <c r="P71" s="43">
        <v>0</v>
      </c>
      <c r="Q71" s="43">
        <v>0</v>
      </c>
      <c r="R71" s="43">
        <v>0</v>
      </c>
      <c r="S71" s="28">
        <f t="shared" si="83"/>
        <v>0</v>
      </c>
      <c r="U71" s="43">
        <v>0</v>
      </c>
      <c r="V71" s="43">
        <v>0</v>
      </c>
      <c r="W71" s="43">
        <v>0</v>
      </c>
      <c r="X71" s="43">
        <v>0</v>
      </c>
      <c r="Y71" s="43">
        <v>0</v>
      </c>
      <c r="Z71" s="43">
        <v>0</v>
      </c>
      <c r="AA71" s="43">
        <v>0</v>
      </c>
      <c r="AB71" s="43">
        <v>0</v>
      </c>
      <c r="AC71" s="43">
        <v>0</v>
      </c>
      <c r="AD71" s="43">
        <v>0</v>
      </c>
      <c r="AE71" s="43">
        <v>0</v>
      </c>
      <c r="AF71" s="43">
        <v>0</v>
      </c>
      <c r="AG71" s="28">
        <f t="shared" si="84"/>
        <v>0</v>
      </c>
    </row>
    <row r="72" spans="1:33" x14ac:dyDescent="0.2">
      <c r="A72" s="75" t="str">
        <f>IF(ISERROR(VLOOKUP(C72,Exportmapping!$A:$B,2,0)),"",VLOOKUP(C72,Exportmapping!$A:$B,2,0))</f>
        <v>j. Rechts- und Beratungskosten</v>
      </c>
      <c r="C72" s="36" t="s">
        <v>316</v>
      </c>
      <c r="E72" s="47">
        <v>0</v>
      </c>
      <c r="G72" s="43">
        <v>0</v>
      </c>
      <c r="H72" s="43">
        <v>0</v>
      </c>
      <c r="I72" s="43">
        <v>0</v>
      </c>
      <c r="J72" s="43">
        <v>0</v>
      </c>
      <c r="K72" s="43">
        <v>0</v>
      </c>
      <c r="L72" s="43">
        <v>0</v>
      </c>
      <c r="M72" s="43">
        <v>0</v>
      </c>
      <c r="N72" s="43">
        <v>0</v>
      </c>
      <c r="O72" s="43">
        <v>0</v>
      </c>
      <c r="P72" s="43">
        <v>0</v>
      </c>
      <c r="Q72" s="43">
        <v>0</v>
      </c>
      <c r="R72" s="43">
        <v>0</v>
      </c>
      <c r="S72" s="28">
        <f t="shared" si="83"/>
        <v>0</v>
      </c>
      <c r="U72" s="43">
        <v>0</v>
      </c>
      <c r="V72" s="43">
        <v>0</v>
      </c>
      <c r="W72" s="43">
        <v>0</v>
      </c>
      <c r="X72" s="43">
        <v>0</v>
      </c>
      <c r="Y72" s="43">
        <v>0</v>
      </c>
      <c r="Z72" s="43">
        <v>0</v>
      </c>
      <c r="AA72" s="43">
        <v>0</v>
      </c>
      <c r="AB72" s="43">
        <v>0</v>
      </c>
      <c r="AC72" s="43">
        <v>0</v>
      </c>
      <c r="AD72" s="43">
        <v>0</v>
      </c>
      <c r="AE72" s="43">
        <v>0</v>
      </c>
      <c r="AF72" s="43">
        <v>0</v>
      </c>
      <c r="AG72" s="28">
        <f t="shared" si="84"/>
        <v>0</v>
      </c>
    </row>
    <row r="73" spans="1:33" x14ac:dyDescent="0.2">
      <c r="A73" s="75" t="str">
        <f>IF(ISERROR(VLOOKUP(C73,Exportmapping!$A:$B,2,0)),"",VLOOKUP(C73,Exportmapping!$A:$B,2,0))</f>
        <v>l. Sonstige Kosten</v>
      </c>
      <c r="C73" s="36" t="s">
        <v>252</v>
      </c>
      <c r="E73" s="47">
        <v>0</v>
      </c>
      <c r="G73" s="43">
        <v>0</v>
      </c>
      <c r="H73" s="43">
        <v>0</v>
      </c>
      <c r="I73" s="43">
        <v>0</v>
      </c>
      <c r="J73" s="43">
        <v>0</v>
      </c>
      <c r="K73" s="43">
        <v>0</v>
      </c>
      <c r="L73" s="43">
        <v>0</v>
      </c>
      <c r="M73" s="43">
        <v>0</v>
      </c>
      <c r="N73" s="43">
        <v>0</v>
      </c>
      <c r="O73" s="43">
        <v>0</v>
      </c>
      <c r="P73" s="43">
        <v>0</v>
      </c>
      <c r="Q73" s="43">
        <v>0</v>
      </c>
      <c r="R73" s="43">
        <v>0</v>
      </c>
      <c r="S73" s="28">
        <f t="shared" si="81"/>
        <v>0</v>
      </c>
      <c r="U73" s="43">
        <v>0</v>
      </c>
      <c r="V73" s="43">
        <v>0</v>
      </c>
      <c r="W73" s="43">
        <v>0</v>
      </c>
      <c r="X73" s="43">
        <v>0</v>
      </c>
      <c r="Y73" s="43">
        <v>0</v>
      </c>
      <c r="Z73" s="43">
        <v>0</v>
      </c>
      <c r="AA73" s="43">
        <v>0</v>
      </c>
      <c r="AB73" s="43">
        <v>0</v>
      </c>
      <c r="AC73" s="43">
        <v>0</v>
      </c>
      <c r="AD73" s="43">
        <v>0</v>
      </c>
      <c r="AE73" s="43">
        <v>0</v>
      </c>
      <c r="AF73" s="43">
        <v>0</v>
      </c>
      <c r="AG73" s="28">
        <f t="shared" si="82"/>
        <v>0</v>
      </c>
    </row>
    <row r="74" spans="1:33" x14ac:dyDescent="0.2">
      <c r="A74" s="75" t="str">
        <f>IF(ISERROR(VLOOKUP(C74,Exportmapping!$A:$B,2,0)),"",VLOOKUP(C74,Exportmapping!$A:$B,2,0))</f>
        <v/>
      </c>
      <c r="C74" s="30"/>
      <c r="U74" s="22"/>
    </row>
    <row r="75" spans="1:33" x14ac:dyDescent="0.2">
      <c r="A75" s="75" t="str">
        <f>IF(ISERROR(VLOOKUP(C75,Exportmapping!$A:$B,2,0)),"",VLOOKUP(C75,Exportmapping!$A:$B,2,0))</f>
        <v/>
      </c>
      <c r="C75" s="31" t="s">
        <v>326</v>
      </c>
      <c r="D75" s="37"/>
      <c r="E75" s="37"/>
      <c r="F75" s="37"/>
      <c r="G75" s="28">
        <f>G37-G39-G54-G62</f>
        <v>0</v>
      </c>
      <c r="H75" s="28">
        <f t="shared" ref="H75:R75" si="85">H37-H39-H54-H62</f>
        <v>0</v>
      </c>
      <c r="I75" s="28">
        <f t="shared" si="85"/>
        <v>0</v>
      </c>
      <c r="J75" s="28">
        <f t="shared" si="85"/>
        <v>0</v>
      </c>
      <c r="K75" s="28">
        <f t="shared" si="85"/>
        <v>0</v>
      </c>
      <c r="L75" s="28">
        <f t="shared" si="85"/>
        <v>0</v>
      </c>
      <c r="M75" s="28">
        <f t="shared" si="85"/>
        <v>0</v>
      </c>
      <c r="N75" s="28">
        <f t="shared" si="85"/>
        <v>0</v>
      </c>
      <c r="O75" s="28">
        <f t="shared" si="85"/>
        <v>0</v>
      </c>
      <c r="P75" s="28">
        <f t="shared" si="85"/>
        <v>0</v>
      </c>
      <c r="Q75" s="28">
        <f t="shared" si="85"/>
        <v>0</v>
      </c>
      <c r="R75" s="28">
        <f t="shared" si="85"/>
        <v>0</v>
      </c>
      <c r="S75" s="28">
        <f t="shared" si="81"/>
        <v>0</v>
      </c>
      <c r="T75" s="28"/>
      <c r="U75" s="28">
        <f>U37-U39-U54-U62</f>
        <v>0</v>
      </c>
      <c r="V75" s="28">
        <f t="shared" ref="V75:AF75" si="86">V37-V39-V54-V62</f>
        <v>0</v>
      </c>
      <c r="W75" s="28">
        <f t="shared" si="86"/>
        <v>0</v>
      </c>
      <c r="X75" s="28">
        <f t="shared" si="86"/>
        <v>0</v>
      </c>
      <c r="Y75" s="28">
        <f t="shared" si="86"/>
        <v>0</v>
      </c>
      <c r="Z75" s="28">
        <f t="shared" si="86"/>
        <v>0</v>
      </c>
      <c r="AA75" s="28">
        <f t="shared" si="86"/>
        <v>0</v>
      </c>
      <c r="AB75" s="28">
        <f t="shared" si="86"/>
        <v>0</v>
      </c>
      <c r="AC75" s="28">
        <f t="shared" si="86"/>
        <v>0</v>
      </c>
      <c r="AD75" s="28">
        <f t="shared" si="86"/>
        <v>0</v>
      </c>
      <c r="AE75" s="28">
        <f t="shared" si="86"/>
        <v>0</v>
      </c>
      <c r="AF75" s="28">
        <f t="shared" si="86"/>
        <v>0</v>
      </c>
      <c r="AG75" s="28">
        <f t="shared" ref="AG75" si="87">SUM(U75:AF75)</f>
        <v>0</v>
      </c>
    </row>
    <row r="76" spans="1:33" x14ac:dyDescent="0.2">
      <c r="A76" s="75" t="str">
        <f>IF(ISERROR(VLOOKUP(C76,Exportmapping!$A:$B,2,0)),"",VLOOKUP(C76,Exportmapping!$A:$B,2,0))</f>
        <v/>
      </c>
      <c r="C76" s="30"/>
      <c r="S76" s="28"/>
      <c r="U76" s="22"/>
      <c r="AG76" s="28"/>
    </row>
    <row r="77" spans="1:33" x14ac:dyDescent="0.2">
      <c r="A77" s="75" t="str">
        <f>IF(ISERROR(VLOOKUP(C77,Exportmapping!$A:$B,2,0)),"",VLOOKUP(C77,Exportmapping!$A:$B,2,0))</f>
        <v>a. Erträge Finanzanlagen</v>
      </c>
      <c r="C77" s="30" t="s">
        <v>327</v>
      </c>
      <c r="G77" s="43">
        <v>0</v>
      </c>
      <c r="H77" s="43">
        <v>0</v>
      </c>
      <c r="I77" s="43">
        <v>0</v>
      </c>
      <c r="J77" s="43">
        <v>0</v>
      </c>
      <c r="K77" s="43">
        <v>0</v>
      </c>
      <c r="L77" s="43">
        <v>0</v>
      </c>
      <c r="M77" s="43">
        <v>0</v>
      </c>
      <c r="N77" s="43">
        <v>0</v>
      </c>
      <c r="O77" s="43">
        <v>0</v>
      </c>
      <c r="P77" s="43">
        <v>0</v>
      </c>
      <c r="Q77" s="43">
        <v>0</v>
      </c>
      <c r="R77" s="43">
        <v>0</v>
      </c>
      <c r="S77" s="28">
        <f t="shared" ref="S77" si="88">SUM(G77:R77)</f>
        <v>0</v>
      </c>
      <c r="U77" s="43">
        <v>0</v>
      </c>
      <c r="V77" s="43">
        <v>0</v>
      </c>
      <c r="W77" s="43">
        <v>0</v>
      </c>
      <c r="X77" s="43">
        <v>0</v>
      </c>
      <c r="Y77" s="43">
        <v>0</v>
      </c>
      <c r="Z77" s="43">
        <v>0</v>
      </c>
      <c r="AA77" s="43">
        <v>0</v>
      </c>
      <c r="AB77" s="43">
        <v>0</v>
      </c>
      <c r="AC77" s="43">
        <v>0</v>
      </c>
      <c r="AD77" s="43">
        <v>0</v>
      </c>
      <c r="AE77" s="43">
        <v>0</v>
      </c>
      <c r="AF77" s="43">
        <v>0</v>
      </c>
      <c r="AG77" s="28">
        <f t="shared" ref="AG77" si="89">SUM(U77:AF77)</f>
        <v>0</v>
      </c>
    </row>
    <row r="78" spans="1:33" x14ac:dyDescent="0.2">
      <c r="A78" s="75" t="str">
        <f>IF(ISERROR(VLOOKUP(C78,Exportmapping!$A:$B,2,0)),"",VLOOKUP(C78,Exportmapping!$A:$B,2,0))</f>
        <v/>
      </c>
      <c r="C78" s="30"/>
      <c r="S78" s="28"/>
      <c r="U78" s="22"/>
      <c r="AG78" s="28"/>
    </row>
    <row r="79" spans="1:33" x14ac:dyDescent="0.2">
      <c r="A79" s="75" t="str">
        <f>IF(ISERROR(VLOOKUP(C79,Exportmapping!$A:$B,2,0)),"",VLOOKUP(C79,Exportmapping!$A:$B,2,0))</f>
        <v>a. Erträge Finanzanlagen</v>
      </c>
      <c r="C79" s="30" t="s">
        <v>328</v>
      </c>
      <c r="G79" s="43">
        <v>0</v>
      </c>
      <c r="H79" s="43">
        <v>0</v>
      </c>
      <c r="I79" s="43">
        <v>0</v>
      </c>
      <c r="J79" s="43">
        <v>0</v>
      </c>
      <c r="K79" s="43">
        <v>0</v>
      </c>
      <c r="L79" s="43">
        <v>0</v>
      </c>
      <c r="M79" s="43">
        <v>0</v>
      </c>
      <c r="N79" s="43">
        <v>0</v>
      </c>
      <c r="O79" s="43">
        <v>0</v>
      </c>
      <c r="P79" s="43">
        <v>0</v>
      </c>
      <c r="Q79" s="43">
        <v>0</v>
      </c>
      <c r="R79" s="43">
        <v>0</v>
      </c>
      <c r="S79" s="28">
        <f t="shared" ref="S79" si="90">SUM(G79:R79)</f>
        <v>0</v>
      </c>
      <c r="U79" s="43">
        <v>0</v>
      </c>
      <c r="V79" s="43">
        <v>0</v>
      </c>
      <c r="W79" s="43">
        <v>0</v>
      </c>
      <c r="X79" s="43">
        <v>0</v>
      </c>
      <c r="Y79" s="43">
        <v>0</v>
      </c>
      <c r="Z79" s="43">
        <v>0</v>
      </c>
      <c r="AA79" s="43">
        <v>0</v>
      </c>
      <c r="AB79" s="43">
        <v>0</v>
      </c>
      <c r="AC79" s="43">
        <v>0</v>
      </c>
      <c r="AD79" s="43">
        <v>0</v>
      </c>
      <c r="AE79" s="43">
        <v>0</v>
      </c>
      <c r="AF79" s="43">
        <v>0</v>
      </c>
      <c r="AG79" s="28">
        <f t="shared" ref="AG79" si="91">SUM(U79:AF79)</f>
        <v>0</v>
      </c>
    </row>
    <row r="80" spans="1:33" x14ac:dyDescent="0.2">
      <c r="A80" s="75" t="str">
        <f>IF(ISERROR(VLOOKUP(C80,Exportmapping!$A:$B,2,0)),"",VLOOKUP(C80,Exportmapping!$A:$B,2,0))</f>
        <v/>
      </c>
      <c r="C80" s="30"/>
      <c r="S80" s="28"/>
      <c r="U80" s="22"/>
      <c r="AG80" s="28"/>
    </row>
    <row r="81" spans="1:33" x14ac:dyDescent="0.2">
      <c r="A81" s="75" t="str">
        <f>IF(ISERROR(VLOOKUP(C81,Exportmapping!$A:$B,2,0)),"",VLOOKUP(C81,Exportmapping!$A:$B,2,0))</f>
        <v>b. Zinserträge</v>
      </c>
      <c r="C81" s="30" t="s">
        <v>329</v>
      </c>
      <c r="G81" s="28">
        <f t="shared" ref="G81:R81" si="92">SUM(G82:G82)</f>
        <v>0</v>
      </c>
      <c r="H81" s="28">
        <f t="shared" si="92"/>
        <v>0</v>
      </c>
      <c r="I81" s="28">
        <f t="shared" si="92"/>
        <v>0</v>
      </c>
      <c r="J81" s="28">
        <f t="shared" si="92"/>
        <v>0</v>
      </c>
      <c r="K81" s="28">
        <f t="shared" si="92"/>
        <v>0</v>
      </c>
      <c r="L81" s="28">
        <f t="shared" si="92"/>
        <v>0</v>
      </c>
      <c r="M81" s="28">
        <f t="shared" si="92"/>
        <v>0</v>
      </c>
      <c r="N81" s="28">
        <f t="shared" si="92"/>
        <v>0</v>
      </c>
      <c r="O81" s="28">
        <f t="shared" si="92"/>
        <v>0</v>
      </c>
      <c r="P81" s="28">
        <f t="shared" si="92"/>
        <v>0</v>
      </c>
      <c r="Q81" s="28">
        <f t="shared" si="92"/>
        <v>0</v>
      </c>
      <c r="R81" s="28">
        <f t="shared" si="92"/>
        <v>0</v>
      </c>
      <c r="S81" s="28">
        <f t="shared" ref="S81:S82" si="93">SUM(G81:R81)</f>
        <v>0</v>
      </c>
      <c r="U81" s="28">
        <f t="shared" ref="U81:AF81" si="94">SUM(U82:U82)</f>
        <v>0</v>
      </c>
      <c r="V81" s="28">
        <f t="shared" si="94"/>
        <v>0</v>
      </c>
      <c r="W81" s="28">
        <f t="shared" si="94"/>
        <v>0</v>
      </c>
      <c r="X81" s="28">
        <f t="shared" si="94"/>
        <v>0</v>
      </c>
      <c r="Y81" s="28">
        <f t="shared" si="94"/>
        <v>0</v>
      </c>
      <c r="Z81" s="28">
        <f t="shared" si="94"/>
        <v>0</v>
      </c>
      <c r="AA81" s="28">
        <f t="shared" si="94"/>
        <v>0</v>
      </c>
      <c r="AB81" s="28">
        <f t="shared" si="94"/>
        <v>0</v>
      </c>
      <c r="AC81" s="28">
        <f t="shared" si="94"/>
        <v>0</v>
      </c>
      <c r="AD81" s="28">
        <f t="shared" si="94"/>
        <v>0</v>
      </c>
      <c r="AE81" s="28">
        <f t="shared" si="94"/>
        <v>0</v>
      </c>
      <c r="AF81" s="28">
        <f t="shared" si="94"/>
        <v>0</v>
      </c>
      <c r="AG81" s="28">
        <f t="shared" ref="AG81:AG82" si="95">SUM(U81:AF81)</f>
        <v>0</v>
      </c>
    </row>
    <row r="82" spans="1:33" x14ac:dyDescent="0.2">
      <c r="A82" s="75" t="str">
        <f>IF(ISERROR(VLOOKUP(C82,Exportmapping!$A:$B,2,0)),"",VLOOKUP(C82,Exportmapping!$A:$B,2,0))</f>
        <v/>
      </c>
      <c r="C82" s="36" t="s">
        <v>153</v>
      </c>
      <c r="E82" s="37"/>
      <c r="G82" s="43">
        <v>0</v>
      </c>
      <c r="H82" s="43">
        <v>0</v>
      </c>
      <c r="I82" s="43">
        <v>0</v>
      </c>
      <c r="J82" s="43">
        <v>0</v>
      </c>
      <c r="K82" s="43">
        <v>0</v>
      </c>
      <c r="L82" s="43">
        <v>0</v>
      </c>
      <c r="M82" s="43">
        <v>0</v>
      </c>
      <c r="N82" s="43">
        <v>0</v>
      </c>
      <c r="O82" s="43">
        <v>0</v>
      </c>
      <c r="P82" s="43">
        <v>0</v>
      </c>
      <c r="Q82" s="43">
        <v>0</v>
      </c>
      <c r="R82" s="43">
        <v>0</v>
      </c>
      <c r="S82" s="28">
        <f t="shared" si="93"/>
        <v>0</v>
      </c>
      <c r="U82" s="43">
        <v>0</v>
      </c>
      <c r="V82" s="43">
        <v>0</v>
      </c>
      <c r="W82" s="43">
        <v>0</v>
      </c>
      <c r="X82" s="43">
        <v>0</v>
      </c>
      <c r="Y82" s="43">
        <v>0</v>
      </c>
      <c r="Z82" s="43">
        <v>0</v>
      </c>
      <c r="AA82" s="43">
        <v>0</v>
      </c>
      <c r="AB82" s="43">
        <v>0</v>
      </c>
      <c r="AC82" s="43">
        <v>0</v>
      </c>
      <c r="AD82" s="43">
        <v>0</v>
      </c>
      <c r="AE82" s="43">
        <v>0</v>
      </c>
      <c r="AF82" s="43">
        <v>0</v>
      </c>
      <c r="AG82" s="28">
        <f t="shared" si="95"/>
        <v>0</v>
      </c>
    </row>
    <row r="83" spans="1:33" x14ac:dyDescent="0.2">
      <c r="A83" s="75" t="str">
        <f>IF(ISERROR(VLOOKUP(C83,Exportmapping!$A:$B,2,0)),"",VLOOKUP(C83,Exportmapping!$A:$B,2,0))</f>
        <v/>
      </c>
      <c r="C83" s="30"/>
      <c r="S83" s="28"/>
      <c r="U83" s="22"/>
      <c r="AG83" s="28"/>
    </row>
    <row r="84" spans="1:33" x14ac:dyDescent="0.2">
      <c r="A84" s="75" t="str">
        <f>IF(ISERROR(VLOOKUP(C84,Exportmapping!$A:$B,2,0)),"",VLOOKUP(C84,Exportmapping!$A:$B,2,0))</f>
        <v>c. Abschreibungen Finanzanlagen</v>
      </c>
      <c r="C84" s="30" t="s">
        <v>330</v>
      </c>
      <c r="G84" s="43">
        <v>0</v>
      </c>
      <c r="H84" s="43">
        <v>0</v>
      </c>
      <c r="I84" s="43">
        <v>0</v>
      </c>
      <c r="J84" s="43">
        <v>0</v>
      </c>
      <c r="K84" s="43">
        <v>0</v>
      </c>
      <c r="L84" s="43">
        <v>0</v>
      </c>
      <c r="M84" s="43">
        <v>0</v>
      </c>
      <c r="N84" s="43">
        <v>0</v>
      </c>
      <c r="O84" s="43">
        <v>0</v>
      </c>
      <c r="P84" s="43">
        <v>0</v>
      </c>
      <c r="Q84" s="43">
        <v>0</v>
      </c>
      <c r="R84" s="43">
        <v>0</v>
      </c>
      <c r="S84" s="28">
        <f t="shared" ref="S84" si="96">SUM(G84:R84)</f>
        <v>0</v>
      </c>
      <c r="U84" s="43">
        <v>0</v>
      </c>
      <c r="V84" s="43">
        <v>0</v>
      </c>
      <c r="W84" s="43">
        <v>0</v>
      </c>
      <c r="X84" s="43">
        <v>0</v>
      </c>
      <c r="Y84" s="43">
        <v>0</v>
      </c>
      <c r="Z84" s="43">
        <v>0</v>
      </c>
      <c r="AA84" s="43">
        <v>0</v>
      </c>
      <c r="AB84" s="43">
        <v>0</v>
      </c>
      <c r="AC84" s="43">
        <v>0</v>
      </c>
      <c r="AD84" s="43">
        <v>0</v>
      </c>
      <c r="AE84" s="43">
        <v>0</v>
      </c>
      <c r="AF84" s="43">
        <v>0</v>
      </c>
      <c r="AG84" s="28">
        <f t="shared" ref="AG84" si="97">SUM(U84:AF84)</f>
        <v>0</v>
      </c>
    </row>
    <row r="85" spans="1:33" x14ac:dyDescent="0.2">
      <c r="A85" s="75" t="str">
        <f>IF(ISERROR(VLOOKUP(C85,Exportmapping!$A:$B,2,0)),"",VLOOKUP(C85,Exportmapping!$A:$B,2,0))</f>
        <v/>
      </c>
      <c r="C85" s="30"/>
      <c r="S85" s="28"/>
      <c r="U85" s="22"/>
      <c r="AG85" s="28"/>
    </row>
    <row r="86" spans="1:33" x14ac:dyDescent="0.2">
      <c r="A86" s="75" t="str">
        <f>IF(ISERROR(VLOOKUP(C86,Exportmapping!$A:$B,2,0)),"",VLOOKUP(C86,Exportmapping!$A:$B,2,0))</f>
        <v>d. Zinsaufwand</v>
      </c>
      <c r="C86" s="30" t="s">
        <v>331</v>
      </c>
      <c r="G86" s="28">
        <f t="shared" ref="G86:R86" si="98">SUM(G87:G88)</f>
        <v>0</v>
      </c>
      <c r="H86" s="28">
        <f t="shared" si="98"/>
        <v>0</v>
      </c>
      <c r="I86" s="28">
        <f t="shared" si="98"/>
        <v>0</v>
      </c>
      <c r="J86" s="28">
        <f t="shared" si="98"/>
        <v>0</v>
      </c>
      <c r="K86" s="28">
        <f t="shared" si="98"/>
        <v>0</v>
      </c>
      <c r="L86" s="28">
        <f t="shared" si="98"/>
        <v>0</v>
      </c>
      <c r="M86" s="28">
        <f t="shared" si="98"/>
        <v>0</v>
      </c>
      <c r="N86" s="28">
        <f t="shared" si="98"/>
        <v>0</v>
      </c>
      <c r="O86" s="28">
        <f t="shared" si="98"/>
        <v>0</v>
      </c>
      <c r="P86" s="28">
        <f t="shared" si="98"/>
        <v>0</v>
      </c>
      <c r="Q86" s="28">
        <f t="shared" si="98"/>
        <v>0</v>
      </c>
      <c r="R86" s="28">
        <f t="shared" si="98"/>
        <v>0</v>
      </c>
      <c r="S86" s="28">
        <f t="shared" ref="S86:S90" si="99">SUM(G86:R86)</f>
        <v>0</v>
      </c>
      <c r="U86" s="28">
        <f t="shared" ref="U86:AF86" si="100">SUM(U87:U88)</f>
        <v>0</v>
      </c>
      <c r="V86" s="28">
        <f t="shared" si="100"/>
        <v>0</v>
      </c>
      <c r="W86" s="28">
        <f t="shared" si="100"/>
        <v>0</v>
      </c>
      <c r="X86" s="28">
        <f t="shared" si="100"/>
        <v>0</v>
      </c>
      <c r="Y86" s="28">
        <f t="shared" si="100"/>
        <v>0</v>
      </c>
      <c r="Z86" s="28">
        <f t="shared" si="100"/>
        <v>0</v>
      </c>
      <c r="AA86" s="28">
        <f t="shared" si="100"/>
        <v>0</v>
      </c>
      <c r="AB86" s="28">
        <f t="shared" si="100"/>
        <v>0</v>
      </c>
      <c r="AC86" s="28">
        <f t="shared" si="100"/>
        <v>0</v>
      </c>
      <c r="AD86" s="28">
        <f t="shared" si="100"/>
        <v>0</v>
      </c>
      <c r="AE86" s="28">
        <f t="shared" si="100"/>
        <v>0</v>
      </c>
      <c r="AF86" s="28">
        <f t="shared" si="100"/>
        <v>0</v>
      </c>
      <c r="AG86" s="28">
        <f t="shared" ref="AG86:AG88" si="101">SUM(U86:AF86)</f>
        <v>0</v>
      </c>
    </row>
    <row r="87" spans="1:33" x14ac:dyDescent="0.2">
      <c r="A87" s="75" t="str">
        <f>IF(ISERROR(VLOOKUP(C87,Exportmapping!$A:$B,2,0)),"",VLOOKUP(C87,Exportmapping!$A:$B,2,0))</f>
        <v/>
      </c>
      <c r="C87" s="36" t="s">
        <v>154</v>
      </c>
      <c r="E87" s="37"/>
      <c r="G87" s="38">
        <f>Kredit!E17</f>
        <v>0</v>
      </c>
      <c r="H87" s="38">
        <f>Kredit!F17</f>
        <v>0</v>
      </c>
      <c r="I87" s="38">
        <f>Kredit!G17</f>
        <v>0</v>
      </c>
      <c r="J87" s="38">
        <f>Kredit!H17</f>
        <v>0</v>
      </c>
      <c r="K87" s="38">
        <f>Kredit!I17</f>
        <v>0</v>
      </c>
      <c r="L87" s="38">
        <f>Kredit!J17</f>
        <v>0</v>
      </c>
      <c r="M87" s="38">
        <f>Kredit!K17</f>
        <v>0</v>
      </c>
      <c r="N87" s="38">
        <f>Kredit!L17</f>
        <v>0</v>
      </c>
      <c r="O87" s="38">
        <f>Kredit!M17</f>
        <v>0</v>
      </c>
      <c r="P87" s="38">
        <f>Kredit!N17</f>
        <v>0</v>
      </c>
      <c r="Q87" s="38">
        <f>Kredit!O17</f>
        <v>0</v>
      </c>
      <c r="R87" s="38">
        <f>Kredit!P17</f>
        <v>0</v>
      </c>
      <c r="S87" s="28">
        <f t="shared" si="99"/>
        <v>0</v>
      </c>
      <c r="U87" s="38">
        <f>Kredit!S17</f>
        <v>0</v>
      </c>
      <c r="V87" s="38">
        <f>Kredit!T17</f>
        <v>0</v>
      </c>
      <c r="W87" s="38">
        <f>Kredit!U17</f>
        <v>0</v>
      </c>
      <c r="X87" s="38">
        <f>Kredit!V17</f>
        <v>0</v>
      </c>
      <c r="Y87" s="38">
        <f>Kredit!W17</f>
        <v>0</v>
      </c>
      <c r="Z87" s="38">
        <f>Kredit!X17</f>
        <v>0</v>
      </c>
      <c r="AA87" s="38">
        <f>Kredit!Y17</f>
        <v>0</v>
      </c>
      <c r="AB87" s="38">
        <f>Kredit!Z17</f>
        <v>0</v>
      </c>
      <c r="AC87" s="38">
        <f>Kredit!AA17</f>
        <v>0</v>
      </c>
      <c r="AD87" s="38">
        <f>Kredit!AB17</f>
        <v>0</v>
      </c>
      <c r="AE87" s="38">
        <f>Kredit!AC17</f>
        <v>0</v>
      </c>
      <c r="AF87" s="38">
        <f>Kredit!AD17</f>
        <v>0</v>
      </c>
      <c r="AG87" s="28">
        <f t="shared" si="101"/>
        <v>0</v>
      </c>
    </row>
    <row r="88" spans="1:33" x14ac:dyDescent="0.2">
      <c r="A88" s="75" t="str">
        <f>IF(ISERROR(VLOOKUP(C88,Exportmapping!$A:$B,2,0)),"",VLOOKUP(C88,Exportmapping!$A:$B,2,0))</f>
        <v/>
      </c>
      <c r="C88" s="36" t="s">
        <v>153</v>
      </c>
      <c r="E88" s="37"/>
      <c r="G88" s="43">
        <v>0</v>
      </c>
      <c r="H88" s="43">
        <v>0</v>
      </c>
      <c r="I88" s="43">
        <v>0</v>
      </c>
      <c r="J88" s="43">
        <v>0</v>
      </c>
      <c r="K88" s="43">
        <v>0</v>
      </c>
      <c r="L88" s="43">
        <v>0</v>
      </c>
      <c r="M88" s="43">
        <v>0</v>
      </c>
      <c r="N88" s="43">
        <v>0</v>
      </c>
      <c r="O88" s="43">
        <v>0</v>
      </c>
      <c r="P88" s="43">
        <v>0</v>
      </c>
      <c r="Q88" s="43">
        <v>0</v>
      </c>
      <c r="R88" s="43">
        <v>0</v>
      </c>
      <c r="S88" s="28">
        <f t="shared" si="99"/>
        <v>0</v>
      </c>
      <c r="U88" s="43">
        <v>0</v>
      </c>
      <c r="V88" s="43">
        <v>0</v>
      </c>
      <c r="W88" s="43">
        <v>0</v>
      </c>
      <c r="X88" s="43">
        <v>0</v>
      </c>
      <c r="Y88" s="43">
        <v>0</v>
      </c>
      <c r="Z88" s="43">
        <v>0</v>
      </c>
      <c r="AA88" s="43">
        <v>0</v>
      </c>
      <c r="AB88" s="43">
        <v>0</v>
      </c>
      <c r="AC88" s="43">
        <v>0</v>
      </c>
      <c r="AD88" s="43">
        <v>0</v>
      </c>
      <c r="AE88" s="43">
        <v>0</v>
      </c>
      <c r="AF88" s="43">
        <v>0</v>
      </c>
      <c r="AG88" s="28">
        <f t="shared" si="101"/>
        <v>0</v>
      </c>
    </row>
    <row r="89" spans="1:33" x14ac:dyDescent="0.2">
      <c r="A89" s="75" t="str">
        <f>IF(ISERROR(VLOOKUP(C89,Exportmapping!$A:$B,2,0)),"",VLOOKUP(C89,Exportmapping!$A:$B,2,0))</f>
        <v/>
      </c>
      <c r="C89" s="30"/>
      <c r="S89" s="28"/>
      <c r="U89" s="22"/>
      <c r="AG89" s="28"/>
    </row>
    <row r="90" spans="1:33" s="37" customFormat="1" x14ac:dyDescent="0.2">
      <c r="A90" s="75" t="str">
        <f>IF(ISERROR(VLOOKUP(C90,Exportmapping!$A:$B,2,0)),"",VLOOKUP(C90,Exportmapping!$A:$B,2,0))</f>
        <v/>
      </c>
      <c r="C90" s="31" t="s">
        <v>332</v>
      </c>
      <c r="G90" s="28">
        <f>G77+G79+G81-G84-G86</f>
        <v>0</v>
      </c>
      <c r="H90" s="28">
        <f t="shared" ref="H90:R90" si="102">H77+H79+H81-H84-H86</f>
        <v>0</v>
      </c>
      <c r="I90" s="28">
        <f t="shared" si="102"/>
        <v>0</v>
      </c>
      <c r="J90" s="28">
        <f t="shared" si="102"/>
        <v>0</v>
      </c>
      <c r="K90" s="28">
        <f t="shared" si="102"/>
        <v>0</v>
      </c>
      <c r="L90" s="28">
        <f t="shared" si="102"/>
        <v>0</v>
      </c>
      <c r="M90" s="28">
        <f t="shared" si="102"/>
        <v>0</v>
      </c>
      <c r="N90" s="28">
        <f t="shared" si="102"/>
        <v>0</v>
      </c>
      <c r="O90" s="28">
        <f t="shared" si="102"/>
        <v>0</v>
      </c>
      <c r="P90" s="28">
        <f t="shared" si="102"/>
        <v>0</v>
      </c>
      <c r="Q90" s="28">
        <f t="shared" si="102"/>
        <v>0</v>
      </c>
      <c r="R90" s="28">
        <f t="shared" si="102"/>
        <v>0</v>
      </c>
      <c r="S90" s="28">
        <f t="shared" si="99"/>
        <v>0</v>
      </c>
      <c r="T90" s="28"/>
      <c r="U90" s="28">
        <f>U77+U79+U81-U84-U86</f>
        <v>0</v>
      </c>
      <c r="V90" s="28">
        <f t="shared" ref="V90:AF90" si="103">V77+V79+V81-V84-V86</f>
        <v>0</v>
      </c>
      <c r="W90" s="28">
        <f t="shared" si="103"/>
        <v>0</v>
      </c>
      <c r="X90" s="28">
        <f t="shared" si="103"/>
        <v>0</v>
      </c>
      <c r="Y90" s="28">
        <f t="shared" si="103"/>
        <v>0</v>
      </c>
      <c r="Z90" s="28">
        <f t="shared" si="103"/>
        <v>0</v>
      </c>
      <c r="AA90" s="28">
        <f t="shared" si="103"/>
        <v>0</v>
      </c>
      <c r="AB90" s="28">
        <f t="shared" si="103"/>
        <v>0</v>
      </c>
      <c r="AC90" s="28">
        <f t="shared" si="103"/>
        <v>0</v>
      </c>
      <c r="AD90" s="28">
        <f t="shared" si="103"/>
        <v>0</v>
      </c>
      <c r="AE90" s="28">
        <f t="shared" si="103"/>
        <v>0</v>
      </c>
      <c r="AF90" s="28">
        <f t="shared" si="103"/>
        <v>0</v>
      </c>
      <c r="AG90" s="28">
        <f t="shared" ref="AG90" si="104">SUM(U90:AF90)</f>
        <v>0</v>
      </c>
    </row>
    <row r="91" spans="1:33" x14ac:dyDescent="0.2">
      <c r="A91" s="75" t="str">
        <f>IF(ISERROR(VLOOKUP(C91,Exportmapping!$A:$B,2,0)),"",VLOOKUP(C91,Exportmapping!$A:$B,2,0))</f>
        <v/>
      </c>
      <c r="C91" s="30"/>
      <c r="S91" s="28"/>
      <c r="U91" s="22"/>
      <c r="AG91" s="28"/>
    </row>
    <row r="92" spans="1:33" s="37" customFormat="1" x14ac:dyDescent="0.2">
      <c r="A92" s="75" t="str">
        <f>IF(ISERROR(VLOOKUP(C92,Exportmapping!$A:$B,2,0)),"",VLOOKUP(C92,Exportmapping!$A:$B,2,0))</f>
        <v/>
      </c>
      <c r="C92" s="31" t="s">
        <v>333</v>
      </c>
      <c r="G92" s="28">
        <f t="shared" ref="G92:S92" si="105">G75+G81-G86</f>
        <v>0</v>
      </c>
      <c r="H92" s="28">
        <f t="shared" si="105"/>
        <v>0</v>
      </c>
      <c r="I92" s="28">
        <f t="shared" si="105"/>
        <v>0</v>
      </c>
      <c r="J92" s="28">
        <f t="shared" si="105"/>
        <v>0</v>
      </c>
      <c r="K92" s="28">
        <f t="shared" si="105"/>
        <v>0</v>
      </c>
      <c r="L92" s="28">
        <f t="shared" si="105"/>
        <v>0</v>
      </c>
      <c r="M92" s="28">
        <f t="shared" si="105"/>
        <v>0</v>
      </c>
      <c r="N92" s="28">
        <f t="shared" si="105"/>
        <v>0</v>
      </c>
      <c r="O92" s="28">
        <f t="shared" si="105"/>
        <v>0</v>
      </c>
      <c r="P92" s="28">
        <f t="shared" si="105"/>
        <v>0</v>
      </c>
      <c r="Q92" s="28">
        <f t="shared" si="105"/>
        <v>0</v>
      </c>
      <c r="R92" s="28">
        <f t="shared" si="105"/>
        <v>0</v>
      </c>
      <c r="S92" s="28">
        <f t="shared" si="105"/>
        <v>0</v>
      </c>
      <c r="T92" s="28"/>
      <c r="U92" s="28">
        <f t="shared" ref="U92:AG92" si="106">U75+U81-U86</f>
        <v>0</v>
      </c>
      <c r="V92" s="28">
        <f t="shared" si="106"/>
        <v>0</v>
      </c>
      <c r="W92" s="28">
        <f t="shared" si="106"/>
        <v>0</v>
      </c>
      <c r="X92" s="28">
        <f t="shared" si="106"/>
        <v>0</v>
      </c>
      <c r="Y92" s="28">
        <f t="shared" si="106"/>
        <v>0</v>
      </c>
      <c r="Z92" s="28">
        <f t="shared" si="106"/>
        <v>0</v>
      </c>
      <c r="AA92" s="28">
        <f t="shared" si="106"/>
        <v>0</v>
      </c>
      <c r="AB92" s="28">
        <f t="shared" si="106"/>
        <v>0</v>
      </c>
      <c r="AC92" s="28">
        <f t="shared" si="106"/>
        <v>0</v>
      </c>
      <c r="AD92" s="28">
        <f t="shared" si="106"/>
        <v>0</v>
      </c>
      <c r="AE92" s="28">
        <f t="shared" si="106"/>
        <v>0</v>
      </c>
      <c r="AF92" s="28">
        <f t="shared" si="106"/>
        <v>0</v>
      </c>
      <c r="AG92" s="28">
        <f t="shared" si="106"/>
        <v>0</v>
      </c>
    </row>
    <row r="93" spans="1:33" x14ac:dyDescent="0.2">
      <c r="A93" s="75" t="str">
        <f>IF(ISERROR(VLOOKUP(C93,Exportmapping!$A:$B,2,0)),"",VLOOKUP(C93,Exportmapping!$A:$B,2,0))</f>
        <v/>
      </c>
      <c r="C93" s="30"/>
      <c r="S93" s="28"/>
      <c r="U93" s="22"/>
      <c r="AG93" s="28"/>
    </row>
    <row r="94" spans="1:33" s="37" customFormat="1" x14ac:dyDescent="0.2">
      <c r="A94" s="75" t="str">
        <f>IF(ISERROR(VLOOKUP(C94,Exportmapping!$A:$B,2,0)),"",VLOOKUP(C94,Exportmapping!$A:$B,2,0))</f>
        <v>18. Steuern vom Einkommen / Ertrag</v>
      </c>
      <c r="C94" s="31" t="s">
        <v>334</v>
      </c>
      <c r="G94" s="28">
        <f>Steuerberechnung!E18+Steuerberechnung!E25</f>
        <v>0</v>
      </c>
      <c r="H94" s="28">
        <f>Steuerberechnung!F18+Steuerberechnung!F25</f>
        <v>0</v>
      </c>
      <c r="I94" s="28">
        <f>Steuerberechnung!G18+Steuerberechnung!G25</f>
        <v>0</v>
      </c>
      <c r="J94" s="28">
        <f>Steuerberechnung!H18+Steuerberechnung!H25</f>
        <v>0</v>
      </c>
      <c r="K94" s="28">
        <f>Steuerberechnung!I18+Steuerberechnung!I25</f>
        <v>0</v>
      </c>
      <c r="L94" s="28">
        <f>Steuerberechnung!J18+Steuerberechnung!J25</f>
        <v>0</v>
      </c>
      <c r="M94" s="28">
        <f>Steuerberechnung!K18+Steuerberechnung!K25</f>
        <v>0</v>
      </c>
      <c r="N94" s="28">
        <f>Steuerberechnung!L18+Steuerberechnung!L25</f>
        <v>0</v>
      </c>
      <c r="O94" s="28">
        <f>Steuerberechnung!M18+Steuerberechnung!M25</f>
        <v>0</v>
      </c>
      <c r="P94" s="28">
        <f>Steuerberechnung!N18+Steuerberechnung!N25</f>
        <v>0</v>
      </c>
      <c r="Q94" s="28">
        <f>Steuerberechnung!O18+Steuerberechnung!O25</f>
        <v>0</v>
      </c>
      <c r="R94" s="28">
        <f>Steuerberechnung!P18+Steuerberechnung!P25</f>
        <v>0</v>
      </c>
      <c r="S94" s="28">
        <f>SUM(G94:R94)</f>
        <v>0</v>
      </c>
      <c r="U94" s="28">
        <f>Steuerberechnung!S18+Steuerberechnung!S25</f>
        <v>0</v>
      </c>
      <c r="V94" s="28">
        <f>Steuerberechnung!T18+Steuerberechnung!T25</f>
        <v>0</v>
      </c>
      <c r="W94" s="28">
        <f>Steuerberechnung!U18+Steuerberechnung!U25</f>
        <v>0</v>
      </c>
      <c r="X94" s="28">
        <f>Steuerberechnung!V18+Steuerberechnung!V25</f>
        <v>0</v>
      </c>
      <c r="Y94" s="28">
        <f>Steuerberechnung!W18+Steuerberechnung!W25</f>
        <v>0</v>
      </c>
      <c r="Z94" s="28">
        <f>Steuerberechnung!X18+Steuerberechnung!X25</f>
        <v>0</v>
      </c>
      <c r="AA94" s="28">
        <f>Steuerberechnung!Y18+Steuerberechnung!Y25</f>
        <v>0</v>
      </c>
      <c r="AB94" s="28">
        <f>Steuerberechnung!Z18+Steuerberechnung!Z25</f>
        <v>0</v>
      </c>
      <c r="AC94" s="28">
        <f>Steuerberechnung!AA18+Steuerberechnung!AA25</f>
        <v>0</v>
      </c>
      <c r="AD94" s="28">
        <f>Steuerberechnung!AB18+Steuerberechnung!AB25</f>
        <v>0</v>
      </c>
      <c r="AE94" s="28">
        <f>Steuerberechnung!AC18+Steuerberechnung!AC25</f>
        <v>0</v>
      </c>
      <c r="AF94" s="28">
        <f>Steuerberechnung!AD18+Steuerberechnung!AD25</f>
        <v>0</v>
      </c>
      <c r="AG94" s="28">
        <f>SUM(U94:AF94)</f>
        <v>0</v>
      </c>
    </row>
    <row r="95" spans="1:33" x14ac:dyDescent="0.2">
      <c r="A95" s="75" t="str">
        <f>IF(ISERROR(VLOOKUP(C95,Exportmapping!$A:$B,2,0)),"",VLOOKUP(C95,Exportmapping!$A:$B,2,0))</f>
        <v/>
      </c>
      <c r="C95" s="30"/>
      <c r="S95" s="28"/>
      <c r="U95" s="22"/>
      <c r="AG95" s="28"/>
    </row>
    <row r="96" spans="1:33" s="37" customFormat="1" x14ac:dyDescent="0.2">
      <c r="A96" s="75" t="str">
        <f>IF(ISERROR(VLOOKUP(C96,Exportmapping!$A:$B,2,0)),"",VLOOKUP(C96,Exportmapping!$A:$B,2,0))</f>
        <v/>
      </c>
      <c r="C96" s="31" t="s">
        <v>335</v>
      </c>
      <c r="G96" s="28">
        <f>G92-G94</f>
        <v>0</v>
      </c>
      <c r="H96" s="28">
        <f t="shared" ref="H96:R96" si="107">H92-H94</f>
        <v>0</v>
      </c>
      <c r="I96" s="28">
        <f t="shared" si="107"/>
        <v>0</v>
      </c>
      <c r="J96" s="28">
        <f t="shared" si="107"/>
        <v>0</v>
      </c>
      <c r="K96" s="28">
        <f t="shared" si="107"/>
        <v>0</v>
      </c>
      <c r="L96" s="28">
        <f t="shared" si="107"/>
        <v>0</v>
      </c>
      <c r="M96" s="28">
        <f t="shared" si="107"/>
        <v>0</v>
      </c>
      <c r="N96" s="28">
        <f t="shared" si="107"/>
        <v>0</v>
      </c>
      <c r="O96" s="28">
        <f t="shared" si="107"/>
        <v>0</v>
      </c>
      <c r="P96" s="28">
        <f t="shared" si="107"/>
        <v>0</v>
      </c>
      <c r="Q96" s="28">
        <f t="shared" si="107"/>
        <v>0</v>
      </c>
      <c r="R96" s="28">
        <f t="shared" si="107"/>
        <v>0</v>
      </c>
      <c r="S96" s="28">
        <f>SUM(G96:R96)</f>
        <v>0</v>
      </c>
      <c r="U96" s="28">
        <f>U92-U94</f>
        <v>0</v>
      </c>
      <c r="V96" s="28">
        <f t="shared" ref="V96:AF96" si="108">V92-V94</f>
        <v>0</v>
      </c>
      <c r="W96" s="28">
        <f t="shared" si="108"/>
        <v>0</v>
      </c>
      <c r="X96" s="28">
        <f t="shared" si="108"/>
        <v>0</v>
      </c>
      <c r="Y96" s="28">
        <f t="shared" si="108"/>
        <v>0</v>
      </c>
      <c r="Z96" s="28">
        <f t="shared" si="108"/>
        <v>0</v>
      </c>
      <c r="AA96" s="28">
        <f t="shared" si="108"/>
        <v>0</v>
      </c>
      <c r="AB96" s="28">
        <f t="shared" si="108"/>
        <v>0</v>
      </c>
      <c r="AC96" s="28">
        <f t="shared" si="108"/>
        <v>0</v>
      </c>
      <c r="AD96" s="28">
        <f t="shared" si="108"/>
        <v>0</v>
      </c>
      <c r="AE96" s="28">
        <f t="shared" si="108"/>
        <v>0</v>
      </c>
      <c r="AF96" s="28">
        <f t="shared" si="108"/>
        <v>0</v>
      </c>
      <c r="AG96" s="28">
        <f>SUM(U96:AF96)</f>
        <v>0</v>
      </c>
    </row>
  </sheetData>
  <mergeCells count="4">
    <mergeCell ref="C7:C8"/>
    <mergeCell ref="G7:S7"/>
    <mergeCell ref="U7:AG7"/>
    <mergeCell ref="E7:E8"/>
  </mergeCells>
  <pageMargins left="0.7" right="0.7" top="0.78740157499999996" bottom="0.78740157499999996" header="0.3" footer="0.3"/>
  <pageSetup paperSize="9" orientation="portrait" r:id="rId1"/>
  <ignoredErrors>
    <ignoredError sqref="G55 H55:R55" formulaRange="1"/>
    <ignoredError sqref="C7" unlockedFormula="1"/>
  </ignoredError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7030A0"/>
  </sheetPr>
  <dimension ref="B3:AX42"/>
  <sheetViews>
    <sheetView showGridLines="0" workbookViewId="0">
      <selection activeCell="E10" sqref="E10"/>
    </sheetView>
  </sheetViews>
  <sheetFormatPr baseColWidth="10" defaultRowHeight="12.75" x14ac:dyDescent="0.2"/>
  <cols>
    <col min="1" max="2" width="2" customWidth="1"/>
    <col min="3" max="3" width="58" style="9" customWidth="1"/>
    <col min="4" max="4" width="2.5703125" customWidth="1"/>
    <col min="5" max="5" width="10.42578125" customWidth="1"/>
    <col min="6" max="6" width="8.7109375" customWidth="1"/>
    <col min="7" max="7" width="8.7109375" style="22" customWidth="1"/>
    <col min="8" max="18" width="8.7109375" customWidth="1"/>
  </cols>
  <sheetData>
    <row r="3" spans="2:50" ht="28.5" customHeight="1" x14ac:dyDescent="0.2"/>
    <row r="4" spans="2:50" ht="26.25" customHeight="1" x14ac:dyDescent="0.2">
      <c r="B4" s="15"/>
      <c r="C4" s="58" t="s">
        <v>137</v>
      </c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  <c r="AU4" s="58"/>
      <c r="AV4" s="58"/>
      <c r="AW4" s="58"/>
      <c r="AX4" s="58"/>
    </row>
    <row r="5" spans="2:50" x14ac:dyDescent="0.2">
      <c r="C5" s="4"/>
      <c r="D5" s="3"/>
      <c r="E5" s="3"/>
      <c r="F5" s="3"/>
      <c r="G5" s="21"/>
      <c r="H5" s="3"/>
      <c r="I5" s="3"/>
      <c r="J5" s="2"/>
      <c r="K5" s="3"/>
      <c r="L5" s="2"/>
    </row>
    <row r="6" spans="2:50" x14ac:dyDescent="0.2">
      <c r="C6" s="4"/>
      <c r="D6" s="3"/>
      <c r="E6" s="3"/>
      <c r="F6" s="3"/>
    </row>
    <row r="7" spans="2:50" x14ac:dyDescent="0.2">
      <c r="C7" s="82" t="str">
        <f>Stammdaten!E7</f>
        <v>Muster GmbH</v>
      </c>
      <c r="D7" s="37"/>
      <c r="E7" s="88"/>
      <c r="F7" s="88"/>
      <c r="G7" s="83">
        <f>'GuV - Gesamtübersicht'!G7</f>
        <v>2019</v>
      </c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</row>
    <row r="8" spans="2:50" x14ac:dyDescent="0.2">
      <c r="C8" s="82"/>
      <c r="D8" s="37"/>
      <c r="E8" s="89"/>
      <c r="F8" s="89"/>
      <c r="G8" s="25" t="str">
        <f>'GuV - Gesamtübersicht'!G8</f>
        <v>Januar</v>
      </c>
      <c r="H8" s="25" t="str">
        <f>'GuV - Gesamtübersicht'!H8</f>
        <v>Februar</v>
      </c>
      <c r="I8" s="25" t="str">
        <f>'GuV - Gesamtübersicht'!I8</f>
        <v>März</v>
      </c>
      <c r="J8" s="25" t="str">
        <f>'GuV - Gesamtübersicht'!J8</f>
        <v>April</v>
      </c>
      <c r="K8" s="25" t="str">
        <f>'GuV - Gesamtübersicht'!K8</f>
        <v>Mai</v>
      </c>
      <c r="L8" s="25" t="str">
        <f>'GuV - Gesamtübersicht'!L8</f>
        <v>Juni</v>
      </c>
      <c r="M8" s="25" t="str">
        <f>'GuV - Gesamtübersicht'!M8</f>
        <v>Juli</v>
      </c>
      <c r="N8" s="25" t="str">
        <f>'GuV - Gesamtübersicht'!N8</f>
        <v>August</v>
      </c>
      <c r="O8" s="25" t="str">
        <f>'GuV - Gesamtübersicht'!O8</f>
        <v>September</v>
      </c>
      <c r="P8" s="25" t="str">
        <f>'GuV - Gesamtübersicht'!P8</f>
        <v>Oktober</v>
      </c>
      <c r="Q8" s="25" t="str">
        <f>'GuV - Gesamtübersicht'!Q8</f>
        <v>November</v>
      </c>
      <c r="R8" s="25" t="str">
        <f>'GuV - Gesamtübersicht'!R8</f>
        <v>Dezember</v>
      </c>
    </row>
    <row r="9" spans="2:50" ht="13.5" thickBot="1" x14ac:dyDescent="0.25"/>
    <row r="10" spans="2:50" ht="13.5" thickTop="1" x14ac:dyDescent="0.2">
      <c r="B10" s="37"/>
      <c r="C10" s="30" t="s">
        <v>281</v>
      </c>
      <c r="E10" s="90">
        <v>40000</v>
      </c>
      <c r="F10" s="62">
        <f>LEFT(G7,4)*1</f>
        <v>2019</v>
      </c>
      <c r="G10" s="63">
        <f>SUMIFS('GuV - Gesamtübersicht'!G:G,'GuV - Gesamtübersicht'!$A:$A,'kontool Export Jahr 1'!$C10)</f>
        <v>0</v>
      </c>
      <c r="H10" s="63">
        <f>SUMIFS('GuV - Gesamtübersicht'!H:H,'GuV - Gesamtübersicht'!$A:$A,'kontool Export Jahr 1'!$C10)</f>
        <v>0</v>
      </c>
      <c r="I10" s="63">
        <f>SUMIFS('GuV - Gesamtübersicht'!I:I,'GuV - Gesamtübersicht'!$A:$A,'kontool Export Jahr 1'!$C10)</f>
        <v>0</v>
      </c>
      <c r="J10" s="63">
        <f>SUMIFS('GuV - Gesamtübersicht'!J:J,'GuV - Gesamtübersicht'!$A:$A,'kontool Export Jahr 1'!$C10)</f>
        <v>0</v>
      </c>
      <c r="K10" s="63">
        <f>SUMIFS('GuV - Gesamtübersicht'!K:K,'GuV - Gesamtübersicht'!$A:$A,'kontool Export Jahr 1'!$C10)</f>
        <v>0</v>
      </c>
      <c r="L10" s="63">
        <f>SUMIFS('GuV - Gesamtübersicht'!L:L,'GuV - Gesamtübersicht'!$A:$A,'kontool Export Jahr 1'!$C10)</f>
        <v>0</v>
      </c>
      <c r="M10" s="63">
        <f>SUMIFS('GuV - Gesamtübersicht'!M:M,'GuV - Gesamtübersicht'!$A:$A,'kontool Export Jahr 1'!$C10)</f>
        <v>0</v>
      </c>
      <c r="N10" s="63">
        <f>SUMIFS('GuV - Gesamtübersicht'!N:N,'GuV - Gesamtübersicht'!$A:$A,'kontool Export Jahr 1'!$C10)</f>
        <v>0</v>
      </c>
      <c r="O10" s="63">
        <f>SUMIFS('GuV - Gesamtübersicht'!O:O,'GuV - Gesamtübersicht'!$A:$A,'kontool Export Jahr 1'!$C10)</f>
        <v>0</v>
      </c>
      <c r="P10" s="63">
        <f>SUMIFS('GuV - Gesamtübersicht'!P:P,'GuV - Gesamtübersicht'!$A:$A,'kontool Export Jahr 1'!$C10)</f>
        <v>0</v>
      </c>
      <c r="Q10" s="63">
        <f>SUMIFS('GuV - Gesamtübersicht'!Q:Q,'GuV - Gesamtübersicht'!$A:$A,'kontool Export Jahr 1'!$C10)</f>
        <v>0</v>
      </c>
      <c r="R10" s="68">
        <f>SUMIFS('GuV - Gesamtübersicht'!R:R,'GuV - Gesamtübersicht'!$A:$A,'kontool Export Jahr 1'!$C10)</f>
        <v>0</v>
      </c>
    </row>
    <row r="11" spans="2:50" s="37" customFormat="1" x14ac:dyDescent="0.2">
      <c r="C11" s="30" t="s">
        <v>282</v>
      </c>
      <c r="E11" s="91">
        <v>63000</v>
      </c>
      <c r="F11" s="60">
        <f t="shared" ref="F11:F41" si="0">F10</f>
        <v>2019</v>
      </c>
      <c r="G11" s="61">
        <f>SUMIFS('GuV - Gesamtübersicht'!G:G,'GuV - Gesamtübersicht'!$A:$A,'kontool Export Jahr 1'!$C11)</f>
        <v>0</v>
      </c>
      <c r="H11" s="61">
        <f>SUMIFS('GuV - Gesamtübersicht'!H:H,'GuV - Gesamtübersicht'!$A:$A,'kontool Export Jahr 1'!$C11)</f>
        <v>0</v>
      </c>
      <c r="I11" s="61">
        <f>SUMIFS('GuV - Gesamtübersicht'!I:I,'GuV - Gesamtübersicht'!$A:$A,'kontool Export Jahr 1'!$C11)</f>
        <v>0</v>
      </c>
      <c r="J11" s="61">
        <f>SUMIFS('GuV - Gesamtübersicht'!J:J,'GuV - Gesamtübersicht'!$A:$A,'kontool Export Jahr 1'!$C11)</f>
        <v>0</v>
      </c>
      <c r="K11" s="61">
        <f>SUMIFS('GuV - Gesamtübersicht'!K:K,'GuV - Gesamtübersicht'!$A:$A,'kontool Export Jahr 1'!$C11)</f>
        <v>0</v>
      </c>
      <c r="L11" s="61">
        <f>SUMIFS('GuV - Gesamtübersicht'!L:L,'GuV - Gesamtübersicht'!$A:$A,'kontool Export Jahr 1'!$C11)</f>
        <v>0</v>
      </c>
      <c r="M11" s="61">
        <f>SUMIFS('GuV - Gesamtübersicht'!M:M,'GuV - Gesamtübersicht'!$A:$A,'kontool Export Jahr 1'!$C11)</f>
        <v>0</v>
      </c>
      <c r="N11" s="61">
        <f>SUMIFS('GuV - Gesamtübersicht'!N:N,'GuV - Gesamtübersicht'!$A:$A,'kontool Export Jahr 1'!$C11)</f>
        <v>0</v>
      </c>
      <c r="O11" s="61">
        <f>SUMIFS('GuV - Gesamtübersicht'!O:O,'GuV - Gesamtübersicht'!$A:$A,'kontool Export Jahr 1'!$C11)</f>
        <v>0</v>
      </c>
      <c r="P11" s="61">
        <f>SUMIFS('GuV - Gesamtübersicht'!P:P,'GuV - Gesamtübersicht'!$A:$A,'kontool Export Jahr 1'!$C11)</f>
        <v>0</v>
      </c>
      <c r="Q11" s="61">
        <f>SUMIFS('GuV - Gesamtübersicht'!Q:Q,'GuV - Gesamtübersicht'!$A:$A,'kontool Export Jahr 1'!$C11)</f>
        <v>0</v>
      </c>
      <c r="R11" s="64">
        <f>SUMIFS('GuV - Gesamtübersicht'!R:R,'GuV - Gesamtübersicht'!$A:$A,'kontool Export Jahr 1'!$C11)</f>
        <v>0</v>
      </c>
    </row>
    <row r="12" spans="2:50" x14ac:dyDescent="0.2">
      <c r="B12" s="37"/>
      <c r="C12" s="30" t="s">
        <v>283</v>
      </c>
      <c r="E12" s="91">
        <v>64000</v>
      </c>
      <c r="F12" s="60">
        <f t="shared" si="0"/>
        <v>2019</v>
      </c>
      <c r="G12" s="61">
        <f>SUMIFS('GuV - Gesamtübersicht'!G:G,'GuV - Gesamtübersicht'!$A:$A,'kontool Export Jahr 1'!$C12)</f>
        <v>0</v>
      </c>
      <c r="H12" s="61">
        <f>SUMIFS('GuV - Gesamtübersicht'!H:H,'GuV - Gesamtübersicht'!$A:$A,'kontool Export Jahr 1'!$C12)</f>
        <v>0</v>
      </c>
      <c r="I12" s="61">
        <f>SUMIFS('GuV - Gesamtübersicht'!I:I,'GuV - Gesamtübersicht'!$A:$A,'kontool Export Jahr 1'!$C12)</f>
        <v>0</v>
      </c>
      <c r="J12" s="61">
        <f>SUMIFS('GuV - Gesamtübersicht'!J:J,'GuV - Gesamtübersicht'!$A:$A,'kontool Export Jahr 1'!$C12)</f>
        <v>0</v>
      </c>
      <c r="K12" s="61">
        <f>SUMIFS('GuV - Gesamtübersicht'!K:K,'GuV - Gesamtübersicht'!$A:$A,'kontool Export Jahr 1'!$C12)</f>
        <v>0</v>
      </c>
      <c r="L12" s="61">
        <f>SUMIFS('GuV - Gesamtübersicht'!L:L,'GuV - Gesamtübersicht'!$A:$A,'kontool Export Jahr 1'!$C12)</f>
        <v>0</v>
      </c>
      <c r="M12" s="61">
        <f>SUMIFS('GuV - Gesamtübersicht'!M:M,'GuV - Gesamtübersicht'!$A:$A,'kontool Export Jahr 1'!$C12)</f>
        <v>0</v>
      </c>
      <c r="N12" s="61">
        <f>SUMIFS('GuV - Gesamtübersicht'!N:N,'GuV - Gesamtübersicht'!$A:$A,'kontool Export Jahr 1'!$C12)</f>
        <v>0</v>
      </c>
      <c r="O12" s="61">
        <f>SUMIFS('GuV - Gesamtübersicht'!O:O,'GuV - Gesamtübersicht'!$A:$A,'kontool Export Jahr 1'!$C12)</f>
        <v>0</v>
      </c>
      <c r="P12" s="61">
        <f>SUMIFS('GuV - Gesamtübersicht'!P:P,'GuV - Gesamtübersicht'!$A:$A,'kontool Export Jahr 1'!$C12)</f>
        <v>0</v>
      </c>
      <c r="Q12" s="61">
        <f>SUMIFS('GuV - Gesamtübersicht'!Q:Q,'GuV - Gesamtübersicht'!$A:$A,'kontool Export Jahr 1'!$C12)</f>
        <v>0</v>
      </c>
      <c r="R12" s="64">
        <f>SUMIFS('GuV - Gesamtübersicht'!R:R,'GuV - Gesamtübersicht'!$A:$A,'kontool Export Jahr 1'!$C12)</f>
        <v>0</v>
      </c>
    </row>
    <row r="13" spans="2:50" x14ac:dyDescent="0.2">
      <c r="B13" s="37"/>
      <c r="C13" s="30" t="s">
        <v>304</v>
      </c>
      <c r="E13" s="91">
        <v>65000</v>
      </c>
      <c r="F13" s="60">
        <f t="shared" si="0"/>
        <v>2019</v>
      </c>
      <c r="G13" s="61">
        <f>SUMIFS('GuV - Gesamtübersicht'!G:G,'GuV - Gesamtübersicht'!$A:$A,'kontool Export Jahr 1'!$C13)</f>
        <v>0</v>
      </c>
      <c r="H13" s="61">
        <f>SUMIFS('GuV - Gesamtübersicht'!H:H,'GuV - Gesamtübersicht'!$A:$A,'kontool Export Jahr 1'!$C13)</f>
        <v>0</v>
      </c>
      <c r="I13" s="61">
        <f>SUMIFS('GuV - Gesamtübersicht'!I:I,'GuV - Gesamtübersicht'!$A:$A,'kontool Export Jahr 1'!$C13)</f>
        <v>0</v>
      </c>
      <c r="J13" s="61">
        <f>SUMIFS('GuV - Gesamtübersicht'!J:J,'GuV - Gesamtübersicht'!$A:$A,'kontool Export Jahr 1'!$C13)</f>
        <v>0</v>
      </c>
      <c r="K13" s="61">
        <f>SUMIFS('GuV - Gesamtübersicht'!K:K,'GuV - Gesamtübersicht'!$A:$A,'kontool Export Jahr 1'!$C13)</f>
        <v>0</v>
      </c>
      <c r="L13" s="61">
        <f>SUMIFS('GuV - Gesamtübersicht'!L:L,'GuV - Gesamtübersicht'!$A:$A,'kontool Export Jahr 1'!$C13)</f>
        <v>0</v>
      </c>
      <c r="M13" s="61">
        <f>SUMIFS('GuV - Gesamtübersicht'!M:M,'GuV - Gesamtübersicht'!$A:$A,'kontool Export Jahr 1'!$C13)</f>
        <v>0</v>
      </c>
      <c r="N13" s="61">
        <f>SUMIFS('GuV - Gesamtübersicht'!N:N,'GuV - Gesamtübersicht'!$A:$A,'kontool Export Jahr 1'!$C13)</f>
        <v>0</v>
      </c>
      <c r="O13" s="61">
        <f>SUMIFS('GuV - Gesamtübersicht'!O:O,'GuV - Gesamtübersicht'!$A:$A,'kontool Export Jahr 1'!$C13)</f>
        <v>0</v>
      </c>
      <c r="P13" s="61">
        <f>SUMIFS('GuV - Gesamtübersicht'!P:P,'GuV - Gesamtübersicht'!$A:$A,'kontool Export Jahr 1'!$C13)</f>
        <v>0</v>
      </c>
      <c r="Q13" s="61">
        <f>SUMIFS('GuV - Gesamtübersicht'!Q:Q,'GuV - Gesamtübersicht'!$A:$A,'kontool Export Jahr 1'!$C13)</f>
        <v>0</v>
      </c>
      <c r="R13" s="64">
        <f>SUMIFS('GuV - Gesamtübersicht'!R:R,'GuV - Gesamtübersicht'!$A:$A,'kontool Export Jahr 1'!$C13)</f>
        <v>0</v>
      </c>
    </row>
    <row r="14" spans="2:50" x14ac:dyDescent="0.2">
      <c r="B14" s="37"/>
      <c r="C14" s="30" t="s">
        <v>305</v>
      </c>
      <c r="E14" s="91">
        <v>41000</v>
      </c>
      <c r="F14" s="60">
        <f t="shared" si="0"/>
        <v>2019</v>
      </c>
      <c r="G14" s="61">
        <f>SUMIFS('GuV - Gesamtübersicht'!G:G,'GuV - Gesamtübersicht'!$A:$A,'kontool Export Jahr 1'!$C14)</f>
        <v>0</v>
      </c>
      <c r="H14" s="61">
        <f>SUMIFS('GuV - Gesamtübersicht'!H:H,'GuV - Gesamtübersicht'!$A:$A,'kontool Export Jahr 1'!$C14)</f>
        <v>0</v>
      </c>
      <c r="I14" s="61">
        <f>SUMIFS('GuV - Gesamtübersicht'!I:I,'GuV - Gesamtübersicht'!$A:$A,'kontool Export Jahr 1'!$C14)</f>
        <v>0</v>
      </c>
      <c r="J14" s="61">
        <f>SUMIFS('GuV - Gesamtübersicht'!J:J,'GuV - Gesamtübersicht'!$A:$A,'kontool Export Jahr 1'!$C14)</f>
        <v>0</v>
      </c>
      <c r="K14" s="61">
        <f>SUMIFS('GuV - Gesamtübersicht'!K:K,'GuV - Gesamtübersicht'!$A:$A,'kontool Export Jahr 1'!$C14)</f>
        <v>0</v>
      </c>
      <c r="L14" s="61">
        <f>SUMIFS('GuV - Gesamtübersicht'!L:L,'GuV - Gesamtübersicht'!$A:$A,'kontool Export Jahr 1'!$C14)</f>
        <v>0</v>
      </c>
      <c r="M14" s="61">
        <f>SUMIFS('GuV - Gesamtübersicht'!M:M,'GuV - Gesamtübersicht'!$A:$A,'kontool Export Jahr 1'!$C14)</f>
        <v>0</v>
      </c>
      <c r="N14" s="61">
        <f>SUMIFS('GuV - Gesamtübersicht'!N:N,'GuV - Gesamtübersicht'!$A:$A,'kontool Export Jahr 1'!$C14)</f>
        <v>0</v>
      </c>
      <c r="O14" s="61">
        <f>SUMIFS('GuV - Gesamtübersicht'!O:O,'GuV - Gesamtübersicht'!$A:$A,'kontool Export Jahr 1'!$C14)</f>
        <v>0</v>
      </c>
      <c r="P14" s="61">
        <f>SUMIFS('GuV - Gesamtübersicht'!P:P,'GuV - Gesamtübersicht'!$A:$A,'kontool Export Jahr 1'!$C14)</f>
        <v>0</v>
      </c>
      <c r="Q14" s="61">
        <f>SUMIFS('GuV - Gesamtübersicht'!Q:Q,'GuV - Gesamtübersicht'!$A:$A,'kontool Export Jahr 1'!$C14)</f>
        <v>0</v>
      </c>
      <c r="R14" s="64">
        <f>SUMIFS('GuV - Gesamtübersicht'!R:R,'GuV - Gesamtübersicht'!$A:$A,'kontool Export Jahr 1'!$C14)</f>
        <v>0</v>
      </c>
    </row>
    <row r="15" spans="2:50" x14ac:dyDescent="0.2">
      <c r="B15" s="37"/>
      <c r="C15" s="30" t="s">
        <v>306</v>
      </c>
      <c r="E15" s="91">
        <v>42000</v>
      </c>
      <c r="F15" s="60">
        <f t="shared" si="0"/>
        <v>2019</v>
      </c>
      <c r="G15" s="61">
        <f>SUMIFS('GuV - Gesamtübersicht'!G:G,'GuV - Gesamtübersicht'!$A:$A,'kontool Export Jahr 1'!$C15)</f>
        <v>0</v>
      </c>
      <c r="H15" s="61">
        <f>SUMIFS('GuV - Gesamtübersicht'!H:H,'GuV - Gesamtübersicht'!$A:$A,'kontool Export Jahr 1'!$C15)</f>
        <v>0</v>
      </c>
      <c r="I15" s="61">
        <f>SUMIFS('GuV - Gesamtübersicht'!I:I,'GuV - Gesamtübersicht'!$A:$A,'kontool Export Jahr 1'!$C15)</f>
        <v>0</v>
      </c>
      <c r="J15" s="61">
        <f>SUMIFS('GuV - Gesamtübersicht'!J:J,'GuV - Gesamtübersicht'!$A:$A,'kontool Export Jahr 1'!$C15)</f>
        <v>0</v>
      </c>
      <c r="K15" s="61">
        <f>SUMIFS('GuV - Gesamtübersicht'!K:K,'GuV - Gesamtübersicht'!$A:$A,'kontool Export Jahr 1'!$C15)</f>
        <v>0</v>
      </c>
      <c r="L15" s="61">
        <f>SUMIFS('GuV - Gesamtübersicht'!L:L,'GuV - Gesamtübersicht'!$A:$A,'kontool Export Jahr 1'!$C15)</f>
        <v>0</v>
      </c>
      <c r="M15" s="61">
        <f>SUMIFS('GuV - Gesamtübersicht'!M:M,'GuV - Gesamtübersicht'!$A:$A,'kontool Export Jahr 1'!$C15)</f>
        <v>0</v>
      </c>
      <c r="N15" s="61">
        <f>SUMIFS('GuV - Gesamtübersicht'!N:N,'GuV - Gesamtübersicht'!$A:$A,'kontool Export Jahr 1'!$C15)</f>
        <v>0</v>
      </c>
      <c r="O15" s="61">
        <f>SUMIFS('GuV - Gesamtübersicht'!O:O,'GuV - Gesamtübersicht'!$A:$A,'kontool Export Jahr 1'!$C15)</f>
        <v>0</v>
      </c>
      <c r="P15" s="61">
        <f>SUMIFS('GuV - Gesamtübersicht'!P:P,'GuV - Gesamtübersicht'!$A:$A,'kontool Export Jahr 1'!$C15)</f>
        <v>0</v>
      </c>
      <c r="Q15" s="61">
        <f>SUMIFS('GuV - Gesamtübersicht'!Q:Q,'GuV - Gesamtübersicht'!$A:$A,'kontool Export Jahr 1'!$C15)</f>
        <v>0</v>
      </c>
      <c r="R15" s="64">
        <f>SUMIFS('GuV - Gesamtübersicht'!R:R,'GuV - Gesamtübersicht'!$A:$A,'kontool Export Jahr 1'!$C15)</f>
        <v>0</v>
      </c>
    </row>
    <row r="16" spans="2:50" x14ac:dyDescent="0.2">
      <c r="B16" s="37"/>
      <c r="C16" s="30" t="s">
        <v>307</v>
      </c>
      <c r="E16" s="91">
        <v>44000</v>
      </c>
      <c r="F16" s="60">
        <f t="shared" si="0"/>
        <v>2019</v>
      </c>
      <c r="G16" s="61">
        <f>SUMIFS('GuV - Gesamtübersicht'!G:G,'GuV - Gesamtübersicht'!$A:$A,'kontool Export Jahr 1'!$C16)</f>
        <v>0</v>
      </c>
      <c r="H16" s="61">
        <f>SUMIFS('GuV - Gesamtübersicht'!H:H,'GuV - Gesamtübersicht'!$A:$A,'kontool Export Jahr 1'!$C16)</f>
        <v>0</v>
      </c>
      <c r="I16" s="61">
        <f>SUMIFS('GuV - Gesamtübersicht'!I:I,'GuV - Gesamtübersicht'!$A:$A,'kontool Export Jahr 1'!$C16)</f>
        <v>0</v>
      </c>
      <c r="J16" s="61">
        <f>SUMIFS('GuV - Gesamtübersicht'!J:J,'GuV - Gesamtübersicht'!$A:$A,'kontool Export Jahr 1'!$C16)</f>
        <v>0</v>
      </c>
      <c r="K16" s="61">
        <f>SUMIFS('GuV - Gesamtübersicht'!K:K,'GuV - Gesamtübersicht'!$A:$A,'kontool Export Jahr 1'!$C16)</f>
        <v>0</v>
      </c>
      <c r="L16" s="61">
        <f>SUMIFS('GuV - Gesamtübersicht'!L:L,'GuV - Gesamtübersicht'!$A:$A,'kontool Export Jahr 1'!$C16)</f>
        <v>0</v>
      </c>
      <c r="M16" s="61">
        <f>SUMIFS('GuV - Gesamtübersicht'!M:M,'GuV - Gesamtübersicht'!$A:$A,'kontool Export Jahr 1'!$C16)</f>
        <v>0</v>
      </c>
      <c r="N16" s="61">
        <f>SUMIFS('GuV - Gesamtübersicht'!N:N,'GuV - Gesamtübersicht'!$A:$A,'kontool Export Jahr 1'!$C16)</f>
        <v>0</v>
      </c>
      <c r="O16" s="61">
        <f>SUMIFS('GuV - Gesamtübersicht'!O:O,'GuV - Gesamtübersicht'!$A:$A,'kontool Export Jahr 1'!$C16)</f>
        <v>0</v>
      </c>
      <c r="P16" s="61">
        <f>SUMIFS('GuV - Gesamtübersicht'!P:P,'GuV - Gesamtübersicht'!$A:$A,'kontool Export Jahr 1'!$C16)</f>
        <v>0</v>
      </c>
      <c r="Q16" s="61">
        <f>SUMIFS('GuV - Gesamtübersicht'!Q:Q,'GuV - Gesamtübersicht'!$A:$A,'kontool Export Jahr 1'!$C16)</f>
        <v>0</v>
      </c>
      <c r="R16" s="64">
        <f>SUMIFS('GuV - Gesamtübersicht'!R:R,'GuV - Gesamtübersicht'!$A:$A,'kontool Export Jahr 1'!$C16)</f>
        <v>0</v>
      </c>
    </row>
    <row r="17" spans="2:18" x14ac:dyDescent="0.2">
      <c r="B17" s="37"/>
      <c r="C17" s="30" t="s">
        <v>308</v>
      </c>
      <c r="E17" s="91">
        <v>43000</v>
      </c>
      <c r="F17" s="60">
        <f t="shared" si="0"/>
        <v>2019</v>
      </c>
      <c r="G17" s="61">
        <f>SUMIFS('GuV - Gesamtübersicht'!G:G,'GuV - Gesamtübersicht'!$A:$A,'kontool Export Jahr 1'!$C17)</f>
        <v>0</v>
      </c>
      <c r="H17" s="61">
        <f>SUMIFS('GuV - Gesamtübersicht'!H:H,'GuV - Gesamtübersicht'!$A:$A,'kontool Export Jahr 1'!$C17)</f>
        <v>0</v>
      </c>
      <c r="I17" s="61">
        <f>SUMIFS('GuV - Gesamtübersicht'!I:I,'GuV - Gesamtübersicht'!$A:$A,'kontool Export Jahr 1'!$C17)</f>
        <v>0</v>
      </c>
      <c r="J17" s="61">
        <f>SUMIFS('GuV - Gesamtübersicht'!J:J,'GuV - Gesamtübersicht'!$A:$A,'kontool Export Jahr 1'!$C17)</f>
        <v>0</v>
      </c>
      <c r="K17" s="61">
        <f>SUMIFS('GuV - Gesamtübersicht'!K:K,'GuV - Gesamtübersicht'!$A:$A,'kontool Export Jahr 1'!$C17)</f>
        <v>0</v>
      </c>
      <c r="L17" s="61">
        <f>SUMIFS('GuV - Gesamtübersicht'!L:L,'GuV - Gesamtübersicht'!$A:$A,'kontool Export Jahr 1'!$C17)</f>
        <v>0</v>
      </c>
      <c r="M17" s="61">
        <f>SUMIFS('GuV - Gesamtübersicht'!M:M,'GuV - Gesamtübersicht'!$A:$A,'kontool Export Jahr 1'!$C17)</f>
        <v>0</v>
      </c>
      <c r="N17" s="61">
        <f>SUMIFS('GuV - Gesamtübersicht'!N:N,'GuV - Gesamtübersicht'!$A:$A,'kontool Export Jahr 1'!$C17)</f>
        <v>0</v>
      </c>
      <c r="O17" s="61">
        <f>SUMIFS('GuV - Gesamtübersicht'!O:O,'GuV - Gesamtübersicht'!$A:$A,'kontool Export Jahr 1'!$C17)</f>
        <v>0</v>
      </c>
      <c r="P17" s="61">
        <f>SUMIFS('GuV - Gesamtübersicht'!P:P,'GuV - Gesamtübersicht'!$A:$A,'kontool Export Jahr 1'!$C17)</f>
        <v>0</v>
      </c>
      <c r="Q17" s="61">
        <f>SUMIFS('GuV - Gesamtübersicht'!Q:Q,'GuV - Gesamtübersicht'!$A:$A,'kontool Export Jahr 1'!$C17)</f>
        <v>0</v>
      </c>
      <c r="R17" s="64">
        <f>SUMIFS('GuV - Gesamtübersicht'!R:R,'GuV - Gesamtübersicht'!$A:$A,'kontool Export Jahr 1'!$C17)</f>
        <v>0</v>
      </c>
    </row>
    <row r="18" spans="2:18" x14ac:dyDescent="0.2">
      <c r="B18" s="37"/>
      <c r="C18" s="30" t="s">
        <v>309</v>
      </c>
      <c r="E18" s="91">
        <v>43100</v>
      </c>
      <c r="F18" s="60">
        <f t="shared" si="0"/>
        <v>2019</v>
      </c>
      <c r="G18" s="61">
        <f>SUMIFS('GuV - Gesamtübersicht'!G:G,'GuV - Gesamtübersicht'!$A:$A,'kontool Export Jahr 1'!$C18)</f>
        <v>0</v>
      </c>
      <c r="H18" s="61">
        <f>SUMIFS('GuV - Gesamtübersicht'!H:H,'GuV - Gesamtübersicht'!$A:$A,'kontool Export Jahr 1'!$C18)</f>
        <v>0</v>
      </c>
      <c r="I18" s="61">
        <f>SUMIFS('GuV - Gesamtübersicht'!I:I,'GuV - Gesamtübersicht'!$A:$A,'kontool Export Jahr 1'!$C18)</f>
        <v>0</v>
      </c>
      <c r="J18" s="61">
        <f>SUMIFS('GuV - Gesamtübersicht'!J:J,'GuV - Gesamtübersicht'!$A:$A,'kontool Export Jahr 1'!$C18)</f>
        <v>0</v>
      </c>
      <c r="K18" s="61">
        <f>SUMIFS('GuV - Gesamtübersicht'!K:K,'GuV - Gesamtübersicht'!$A:$A,'kontool Export Jahr 1'!$C18)</f>
        <v>0</v>
      </c>
      <c r="L18" s="61">
        <f>SUMIFS('GuV - Gesamtübersicht'!L:L,'GuV - Gesamtübersicht'!$A:$A,'kontool Export Jahr 1'!$C18)</f>
        <v>0</v>
      </c>
      <c r="M18" s="61">
        <f>SUMIFS('GuV - Gesamtübersicht'!M:M,'GuV - Gesamtübersicht'!$A:$A,'kontool Export Jahr 1'!$C18)</f>
        <v>0</v>
      </c>
      <c r="N18" s="61">
        <f>SUMIFS('GuV - Gesamtübersicht'!N:N,'GuV - Gesamtübersicht'!$A:$A,'kontool Export Jahr 1'!$C18)</f>
        <v>0</v>
      </c>
      <c r="O18" s="61">
        <f>SUMIFS('GuV - Gesamtübersicht'!O:O,'GuV - Gesamtübersicht'!$A:$A,'kontool Export Jahr 1'!$C18)</f>
        <v>0</v>
      </c>
      <c r="P18" s="61">
        <f>SUMIFS('GuV - Gesamtübersicht'!P:P,'GuV - Gesamtübersicht'!$A:$A,'kontool Export Jahr 1'!$C18)</f>
        <v>0</v>
      </c>
      <c r="Q18" s="61">
        <f>SUMIFS('GuV - Gesamtübersicht'!Q:Q,'GuV - Gesamtübersicht'!$A:$A,'kontool Export Jahr 1'!$C18)</f>
        <v>0</v>
      </c>
      <c r="R18" s="64">
        <f>SUMIFS('GuV - Gesamtübersicht'!R:R,'GuV - Gesamtübersicht'!$A:$A,'kontool Export Jahr 1'!$C18)</f>
        <v>0</v>
      </c>
    </row>
    <row r="19" spans="2:18" x14ac:dyDescent="0.2">
      <c r="B19" s="37"/>
      <c r="C19" s="30" t="s">
        <v>310</v>
      </c>
      <c r="E19" s="91">
        <v>43200</v>
      </c>
      <c r="F19" s="60">
        <f t="shared" si="0"/>
        <v>2019</v>
      </c>
      <c r="G19" s="61">
        <f>SUMIFS('GuV - Gesamtübersicht'!G:G,'GuV - Gesamtübersicht'!$A:$A,'kontool Export Jahr 1'!$C19)</f>
        <v>0</v>
      </c>
      <c r="H19" s="61">
        <f>SUMIFS('GuV - Gesamtübersicht'!H:H,'GuV - Gesamtübersicht'!$A:$A,'kontool Export Jahr 1'!$C19)</f>
        <v>0</v>
      </c>
      <c r="I19" s="61">
        <f>SUMIFS('GuV - Gesamtübersicht'!I:I,'GuV - Gesamtübersicht'!$A:$A,'kontool Export Jahr 1'!$C19)</f>
        <v>0</v>
      </c>
      <c r="J19" s="61">
        <f>SUMIFS('GuV - Gesamtübersicht'!J:J,'GuV - Gesamtübersicht'!$A:$A,'kontool Export Jahr 1'!$C19)</f>
        <v>0</v>
      </c>
      <c r="K19" s="61">
        <f>SUMIFS('GuV - Gesamtübersicht'!K:K,'GuV - Gesamtübersicht'!$A:$A,'kontool Export Jahr 1'!$C19)</f>
        <v>0</v>
      </c>
      <c r="L19" s="61">
        <f>SUMIFS('GuV - Gesamtübersicht'!L:L,'GuV - Gesamtübersicht'!$A:$A,'kontool Export Jahr 1'!$C19)</f>
        <v>0</v>
      </c>
      <c r="M19" s="61">
        <f>SUMIFS('GuV - Gesamtübersicht'!M:M,'GuV - Gesamtübersicht'!$A:$A,'kontool Export Jahr 1'!$C19)</f>
        <v>0</v>
      </c>
      <c r="N19" s="61">
        <f>SUMIFS('GuV - Gesamtübersicht'!N:N,'GuV - Gesamtübersicht'!$A:$A,'kontool Export Jahr 1'!$C19)</f>
        <v>0</v>
      </c>
      <c r="O19" s="61">
        <f>SUMIFS('GuV - Gesamtübersicht'!O:O,'GuV - Gesamtübersicht'!$A:$A,'kontool Export Jahr 1'!$C19)</f>
        <v>0</v>
      </c>
      <c r="P19" s="61">
        <f>SUMIFS('GuV - Gesamtübersicht'!P:P,'GuV - Gesamtübersicht'!$A:$A,'kontool Export Jahr 1'!$C19)</f>
        <v>0</v>
      </c>
      <c r="Q19" s="61">
        <f>SUMIFS('GuV - Gesamtübersicht'!Q:Q,'GuV - Gesamtübersicht'!$A:$A,'kontool Export Jahr 1'!$C19)</f>
        <v>0</v>
      </c>
      <c r="R19" s="64">
        <f>SUMIFS('GuV - Gesamtübersicht'!R:R,'GuV - Gesamtübersicht'!$A:$A,'kontool Export Jahr 1'!$C19)</f>
        <v>0</v>
      </c>
    </row>
    <row r="20" spans="2:18" s="37" customFormat="1" x14ac:dyDescent="0.2">
      <c r="C20" s="30" t="s">
        <v>284</v>
      </c>
      <c r="E20" s="91">
        <v>45000</v>
      </c>
      <c r="F20" s="60">
        <f t="shared" si="0"/>
        <v>2019</v>
      </c>
      <c r="G20" s="61">
        <f>SUMIFS('GuV - Gesamtübersicht'!G:G,'GuV - Gesamtübersicht'!$A:$A,'kontool Export Jahr 1'!$C20)</f>
        <v>0</v>
      </c>
      <c r="H20" s="61">
        <f>SUMIFS('GuV - Gesamtübersicht'!H:H,'GuV - Gesamtübersicht'!$A:$A,'kontool Export Jahr 1'!$C20)</f>
        <v>0</v>
      </c>
      <c r="I20" s="61">
        <f>SUMIFS('GuV - Gesamtübersicht'!I:I,'GuV - Gesamtübersicht'!$A:$A,'kontool Export Jahr 1'!$C20)</f>
        <v>0</v>
      </c>
      <c r="J20" s="61">
        <f>SUMIFS('GuV - Gesamtübersicht'!J:J,'GuV - Gesamtübersicht'!$A:$A,'kontool Export Jahr 1'!$C20)</f>
        <v>0</v>
      </c>
      <c r="K20" s="61">
        <f>SUMIFS('GuV - Gesamtübersicht'!K:K,'GuV - Gesamtübersicht'!$A:$A,'kontool Export Jahr 1'!$C20)</f>
        <v>0</v>
      </c>
      <c r="L20" s="61">
        <f>SUMIFS('GuV - Gesamtübersicht'!L:L,'GuV - Gesamtübersicht'!$A:$A,'kontool Export Jahr 1'!$C20)</f>
        <v>0</v>
      </c>
      <c r="M20" s="61">
        <f>SUMIFS('GuV - Gesamtübersicht'!M:M,'GuV - Gesamtübersicht'!$A:$A,'kontool Export Jahr 1'!$C20)</f>
        <v>0</v>
      </c>
      <c r="N20" s="61">
        <f>SUMIFS('GuV - Gesamtübersicht'!N:N,'GuV - Gesamtübersicht'!$A:$A,'kontool Export Jahr 1'!$C20)</f>
        <v>0</v>
      </c>
      <c r="O20" s="61">
        <f>SUMIFS('GuV - Gesamtübersicht'!O:O,'GuV - Gesamtübersicht'!$A:$A,'kontool Export Jahr 1'!$C20)</f>
        <v>0</v>
      </c>
      <c r="P20" s="61">
        <f>SUMIFS('GuV - Gesamtübersicht'!P:P,'GuV - Gesamtübersicht'!$A:$A,'kontool Export Jahr 1'!$C20)</f>
        <v>0</v>
      </c>
      <c r="Q20" s="61">
        <f>SUMIFS('GuV - Gesamtübersicht'!Q:Q,'GuV - Gesamtübersicht'!$A:$A,'kontool Export Jahr 1'!$C20)</f>
        <v>0</v>
      </c>
      <c r="R20" s="64">
        <f>SUMIFS('GuV - Gesamtübersicht'!R:R,'GuV - Gesamtübersicht'!$A:$A,'kontool Export Jahr 1'!$C20)</f>
        <v>0</v>
      </c>
    </row>
    <row r="21" spans="2:18" x14ac:dyDescent="0.2">
      <c r="B21" s="37"/>
      <c r="C21" s="30" t="s">
        <v>285</v>
      </c>
      <c r="E21" s="91">
        <v>66000</v>
      </c>
      <c r="F21" s="60">
        <f t="shared" si="0"/>
        <v>2019</v>
      </c>
      <c r="G21" s="61">
        <f>SUMIFS('GuV - Gesamtübersicht'!G:G,'GuV - Gesamtübersicht'!$A:$A,'kontool Export Jahr 1'!$C21)</f>
        <v>0</v>
      </c>
      <c r="H21" s="61">
        <f>SUMIFS('GuV - Gesamtübersicht'!H:H,'GuV - Gesamtübersicht'!$A:$A,'kontool Export Jahr 1'!$C21)</f>
        <v>0</v>
      </c>
      <c r="I21" s="61">
        <f>SUMIFS('GuV - Gesamtübersicht'!I:I,'GuV - Gesamtübersicht'!$A:$A,'kontool Export Jahr 1'!$C21)</f>
        <v>0</v>
      </c>
      <c r="J21" s="61">
        <f>SUMIFS('GuV - Gesamtübersicht'!J:J,'GuV - Gesamtübersicht'!$A:$A,'kontool Export Jahr 1'!$C21)</f>
        <v>0</v>
      </c>
      <c r="K21" s="61">
        <f>SUMIFS('GuV - Gesamtübersicht'!K:K,'GuV - Gesamtübersicht'!$A:$A,'kontool Export Jahr 1'!$C21)</f>
        <v>0</v>
      </c>
      <c r="L21" s="61">
        <f>SUMIFS('GuV - Gesamtübersicht'!L:L,'GuV - Gesamtübersicht'!$A:$A,'kontool Export Jahr 1'!$C21)</f>
        <v>0</v>
      </c>
      <c r="M21" s="61">
        <f>SUMIFS('GuV - Gesamtübersicht'!M:M,'GuV - Gesamtübersicht'!$A:$A,'kontool Export Jahr 1'!$C21)</f>
        <v>0</v>
      </c>
      <c r="N21" s="61">
        <f>SUMIFS('GuV - Gesamtübersicht'!N:N,'GuV - Gesamtübersicht'!$A:$A,'kontool Export Jahr 1'!$C21)</f>
        <v>0</v>
      </c>
      <c r="O21" s="61">
        <f>SUMIFS('GuV - Gesamtübersicht'!O:O,'GuV - Gesamtübersicht'!$A:$A,'kontool Export Jahr 1'!$C21)</f>
        <v>0</v>
      </c>
      <c r="P21" s="61">
        <f>SUMIFS('GuV - Gesamtübersicht'!P:P,'GuV - Gesamtübersicht'!$A:$A,'kontool Export Jahr 1'!$C21)</f>
        <v>0</v>
      </c>
      <c r="Q21" s="61">
        <f>SUMIFS('GuV - Gesamtübersicht'!Q:Q,'GuV - Gesamtübersicht'!$A:$A,'kontool Export Jahr 1'!$C21)</f>
        <v>0</v>
      </c>
      <c r="R21" s="64">
        <f>SUMIFS('GuV - Gesamtübersicht'!R:R,'GuV - Gesamtübersicht'!$A:$A,'kontool Export Jahr 1'!$C21)</f>
        <v>0</v>
      </c>
    </row>
    <row r="22" spans="2:18" x14ac:dyDescent="0.2">
      <c r="B22" s="37"/>
      <c r="C22" s="30" t="s">
        <v>286</v>
      </c>
      <c r="E22" s="91">
        <v>67000</v>
      </c>
      <c r="F22" s="60">
        <f t="shared" si="0"/>
        <v>2019</v>
      </c>
      <c r="G22" s="61">
        <f>SUMIFS('GuV - Gesamtübersicht'!G:G,'GuV - Gesamtübersicht'!$A:$A,'kontool Export Jahr 1'!$C22)</f>
        <v>0</v>
      </c>
      <c r="H22" s="61">
        <f>SUMIFS('GuV - Gesamtübersicht'!H:H,'GuV - Gesamtübersicht'!$A:$A,'kontool Export Jahr 1'!$C22)</f>
        <v>0</v>
      </c>
      <c r="I22" s="61">
        <f>SUMIFS('GuV - Gesamtübersicht'!I:I,'GuV - Gesamtübersicht'!$A:$A,'kontool Export Jahr 1'!$C22)</f>
        <v>0</v>
      </c>
      <c r="J22" s="61">
        <f>SUMIFS('GuV - Gesamtübersicht'!J:J,'GuV - Gesamtübersicht'!$A:$A,'kontool Export Jahr 1'!$C22)</f>
        <v>0</v>
      </c>
      <c r="K22" s="61">
        <f>SUMIFS('GuV - Gesamtübersicht'!K:K,'GuV - Gesamtübersicht'!$A:$A,'kontool Export Jahr 1'!$C22)</f>
        <v>0</v>
      </c>
      <c r="L22" s="61">
        <f>SUMIFS('GuV - Gesamtübersicht'!L:L,'GuV - Gesamtübersicht'!$A:$A,'kontool Export Jahr 1'!$C22)</f>
        <v>0</v>
      </c>
      <c r="M22" s="61">
        <f>SUMIFS('GuV - Gesamtübersicht'!M:M,'GuV - Gesamtübersicht'!$A:$A,'kontool Export Jahr 1'!$C22)</f>
        <v>0</v>
      </c>
      <c r="N22" s="61">
        <f>SUMIFS('GuV - Gesamtübersicht'!N:N,'GuV - Gesamtübersicht'!$A:$A,'kontool Export Jahr 1'!$C22)</f>
        <v>0</v>
      </c>
      <c r="O22" s="61">
        <f>SUMIFS('GuV - Gesamtübersicht'!O:O,'GuV - Gesamtübersicht'!$A:$A,'kontool Export Jahr 1'!$C22)</f>
        <v>0</v>
      </c>
      <c r="P22" s="61">
        <f>SUMIFS('GuV - Gesamtübersicht'!P:P,'GuV - Gesamtübersicht'!$A:$A,'kontool Export Jahr 1'!$C22)</f>
        <v>0</v>
      </c>
      <c r="Q22" s="61">
        <f>SUMIFS('GuV - Gesamtübersicht'!Q:Q,'GuV - Gesamtübersicht'!$A:$A,'kontool Export Jahr 1'!$C22)</f>
        <v>0</v>
      </c>
      <c r="R22" s="64">
        <f>SUMIFS('GuV - Gesamtübersicht'!R:R,'GuV - Gesamtübersicht'!$A:$A,'kontool Export Jahr 1'!$C22)</f>
        <v>0</v>
      </c>
    </row>
    <row r="23" spans="2:18" x14ac:dyDescent="0.2">
      <c r="B23" s="37"/>
      <c r="C23" s="30" t="s">
        <v>287</v>
      </c>
      <c r="E23" s="91">
        <v>68000</v>
      </c>
      <c r="F23" s="60">
        <f t="shared" si="0"/>
        <v>2019</v>
      </c>
      <c r="G23" s="61">
        <f>SUMIFS('GuV - Gesamtübersicht'!G:G,'GuV - Gesamtübersicht'!$A:$A,'kontool Export Jahr 1'!$C23)</f>
        <v>0</v>
      </c>
      <c r="H23" s="61">
        <f>SUMIFS('GuV - Gesamtübersicht'!H:H,'GuV - Gesamtübersicht'!$A:$A,'kontool Export Jahr 1'!$C23)</f>
        <v>0</v>
      </c>
      <c r="I23" s="61">
        <f>SUMIFS('GuV - Gesamtübersicht'!I:I,'GuV - Gesamtübersicht'!$A:$A,'kontool Export Jahr 1'!$C23)</f>
        <v>0</v>
      </c>
      <c r="J23" s="61">
        <f>SUMIFS('GuV - Gesamtübersicht'!J:J,'GuV - Gesamtübersicht'!$A:$A,'kontool Export Jahr 1'!$C23)</f>
        <v>0</v>
      </c>
      <c r="K23" s="61">
        <f>SUMIFS('GuV - Gesamtübersicht'!K:K,'GuV - Gesamtübersicht'!$A:$A,'kontool Export Jahr 1'!$C23)</f>
        <v>0</v>
      </c>
      <c r="L23" s="61">
        <f>SUMIFS('GuV - Gesamtübersicht'!L:L,'GuV - Gesamtübersicht'!$A:$A,'kontool Export Jahr 1'!$C23)</f>
        <v>0</v>
      </c>
      <c r="M23" s="61">
        <f>SUMIFS('GuV - Gesamtübersicht'!M:M,'GuV - Gesamtübersicht'!$A:$A,'kontool Export Jahr 1'!$C23)</f>
        <v>0</v>
      </c>
      <c r="N23" s="61">
        <f>SUMIFS('GuV - Gesamtübersicht'!N:N,'GuV - Gesamtübersicht'!$A:$A,'kontool Export Jahr 1'!$C23)</f>
        <v>0</v>
      </c>
      <c r="O23" s="61">
        <f>SUMIFS('GuV - Gesamtübersicht'!O:O,'GuV - Gesamtübersicht'!$A:$A,'kontool Export Jahr 1'!$C23)</f>
        <v>0</v>
      </c>
      <c r="P23" s="61">
        <f>SUMIFS('GuV - Gesamtübersicht'!P:P,'GuV - Gesamtübersicht'!$A:$A,'kontool Export Jahr 1'!$C23)</f>
        <v>0</v>
      </c>
      <c r="Q23" s="61">
        <f>SUMIFS('GuV - Gesamtübersicht'!Q:Q,'GuV - Gesamtübersicht'!$A:$A,'kontool Export Jahr 1'!$C23)</f>
        <v>0</v>
      </c>
      <c r="R23" s="64">
        <f>SUMIFS('GuV - Gesamtübersicht'!R:R,'GuV - Gesamtübersicht'!$A:$A,'kontool Export Jahr 1'!$C23)</f>
        <v>0</v>
      </c>
    </row>
    <row r="24" spans="2:18" x14ac:dyDescent="0.2">
      <c r="B24" s="37"/>
      <c r="C24" s="30" t="s">
        <v>311</v>
      </c>
      <c r="E24" s="91">
        <v>53000</v>
      </c>
      <c r="F24" s="60">
        <f t="shared" si="0"/>
        <v>2019</v>
      </c>
      <c r="G24" s="61">
        <f>SUMIFS('GuV - Gesamtübersicht'!G:G,'GuV - Gesamtübersicht'!$A:$A,'kontool Export Jahr 1'!$C24)</f>
        <v>0</v>
      </c>
      <c r="H24" s="61">
        <f>SUMIFS('GuV - Gesamtübersicht'!H:H,'GuV - Gesamtübersicht'!$A:$A,'kontool Export Jahr 1'!$C24)</f>
        <v>0</v>
      </c>
      <c r="I24" s="61">
        <f>SUMIFS('GuV - Gesamtübersicht'!I:I,'GuV - Gesamtübersicht'!$A:$A,'kontool Export Jahr 1'!$C24)</f>
        <v>0</v>
      </c>
      <c r="J24" s="61">
        <f>SUMIFS('GuV - Gesamtübersicht'!J:J,'GuV - Gesamtübersicht'!$A:$A,'kontool Export Jahr 1'!$C24)</f>
        <v>0</v>
      </c>
      <c r="K24" s="61">
        <f>SUMIFS('GuV - Gesamtübersicht'!K:K,'GuV - Gesamtübersicht'!$A:$A,'kontool Export Jahr 1'!$C24)</f>
        <v>0</v>
      </c>
      <c r="L24" s="61">
        <f>SUMIFS('GuV - Gesamtübersicht'!L:L,'GuV - Gesamtübersicht'!$A:$A,'kontool Export Jahr 1'!$C24)</f>
        <v>0</v>
      </c>
      <c r="M24" s="61">
        <f>SUMIFS('GuV - Gesamtübersicht'!M:M,'GuV - Gesamtübersicht'!$A:$A,'kontool Export Jahr 1'!$C24)</f>
        <v>0</v>
      </c>
      <c r="N24" s="61">
        <f>SUMIFS('GuV - Gesamtübersicht'!N:N,'GuV - Gesamtübersicht'!$A:$A,'kontool Export Jahr 1'!$C24)</f>
        <v>0</v>
      </c>
      <c r="O24" s="61">
        <f>SUMIFS('GuV - Gesamtübersicht'!O:O,'GuV - Gesamtübersicht'!$A:$A,'kontool Export Jahr 1'!$C24)</f>
        <v>0</v>
      </c>
      <c r="P24" s="61">
        <f>SUMIFS('GuV - Gesamtübersicht'!P:P,'GuV - Gesamtübersicht'!$A:$A,'kontool Export Jahr 1'!$C24)</f>
        <v>0</v>
      </c>
      <c r="Q24" s="61">
        <f>SUMIFS('GuV - Gesamtübersicht'!Q:Q,'GuV - Gesamtübersicht'!$A:$A,'kontool Export Jahr 1'!$C24)</f>
        <v>0</v>
      </c>
      <c r="R24" s="64">
        <f>SUMIFS('GuV - Gesamtübersicht'!R:R,'GuV - Gesamtübersicht'!$A:$A,'kontool Export Jahr 1'!$C24)</f>
        <v>0</v>
      </c>
    </row>
    <row r="25" spans="2:18" x14ac:dyDescent="0.2">
      <c r="C25" s="30" t="s">
        <v>288</v>
      </c>
      <c r="E25" s="91">
        <v>47000</v>
      </c>
      <c r="F25" s="60">
        <f t="shared" si="0"/>
        <v>2019</v>
      </c>
      <c r="G25" s="61">
        <f>SUMIFS('GuV - Gesamtübersicht'!G:G,'GuV - Gesamtübersicht'!$A:$A,'kontool Export Jahr 1'!$C25)</f>
        <v>0</v>
      </c>
      <c r="H25" s="61">
        <f>SUMIFS('GuV - Gesamtübersicht'!H:H,'GuV - Gesamtübersicht'!$A:$A,'kontool Export Jahr 1'!$C25)</f>
        <v>0</v>
      </c>
      <c r="I25" s="61">
        <f>SUMIFS('GuV - Gesamtübersicht'!I:I,'GuV - Gesamtübersicht'!$A:$A,'kontool Export Jahr 1'!$C25)</f>
        <v>0</v>
      </c>
      <c r="J25" s="61">
        <f>SUMIFS('GuV - Gesamtübersicht'!J:J,'GuV - Gesamtübersicht'!$A:$A,'kontool Export Jahr 1'!$C25)</f>
        <v>0</v>
      </c>
      <c r="K25" s="61">
        <f>SUMIFS('GuV - Gesamtübersicht'!K:K,'GuV - Gesamtübersicht'!$A:$A,'kontool Export Jahr 1'!$C25)</f>
        <v>0</v>
      </c>
      <c r="L25" s="61">
        <f>SUMIFS('GuV - Gesamtübersicht'!L:L,'GuV - Gesamtübersicht'!$A:$A,'kontool Export Jahr 1'!$C25)</f>
        <v>0</v>
      </c>
      <c r="M25" s="61">
        <f>SUMIFS('GuV - Gesamtübersicht'!M:M,'GuV - Gesamtübersicht'!$A:$A,'kontool Export Jahr 1'!$C25)</f>
        <v>0</v>
      </c>
      <c r="N25" s="61">
        <f>SUMIFS('GuV - Gesamtübersicht'!N:N,'GuV - Gesamtübersicht'!$A:$A,'kontool Export Jahr 1'!$C25)</f>
        <v>0</v>
      </c>
      <c r="O25" s="61">
        <f>SUMIFS('GuV - Gesamtübersicht'!O:O,'GuV - Gesamtübersicht'!$A:$A,'kontool Export Jahr 1'!$C25)</f>
        <v>0</v>
      </c>
      <c r="P25" s="61">
        <f>SUMIFS('GuV - Gesamtübersicht'!P:P,'GuV - Gesamtübersicht'!$A:$A,'kontool Export Jahr 1'!$C25)</f>
        <v>0</v>
      </c>
      <c r="Q25" s="61">
        <f>SUMIFS('GuV - Gesamtübersicht'!Q:Q,'GuV - Gesamtübersicht'!$A:$A,'kontool Export Jahr 1'!$C25)</f>
        <v>0</v>
      </c>
      <c r="R25" s="64">
        <f>SUMIFS('GuV - Gesamtübersicht'!R:R,'GuV - Gesamtübersicht'!$A:$A,'kontool Export Jahr 1'!$C25)</f>
        <v>0</v>
      </c>
    </row>
    <row r="26" spans="2:18" x14ac:dyDescent="0.2">
      <c r="C26" s="30" t="s">
        <v>289</v>
      </c>
      <c r="E26" s="91">
        <v>54000</v>
      </c>
      <c r="F26" s="60">
        <f t="shared" si="0"/>
        <v>2019</v>
      </c>
      <c r="G26" s="61">
        <f>SUMIFS('GuV - Gesamtübersicht'!G:G,'GuV - Gesamtübersicht'!$A:$A,'kontool Export Jahr 1'!$C26)</f>
        <v>0</v>
      </c>
      <c r="H26" s="61">
        <f>SUMIFS('GuV - Gesamtübersicht'!H:H,'GuV - Gesamtübersicht'!$A:$A,'kontool Export Jahr 1'!$C26)</f>
        <v>0</v>
      </c>
      <c r="I26" s="61">
        <f>SUMIFS('GuV - Gesamtübersicht'!I:I,'GuV - Gesamtübersicht'!$A:$A,'kontool Export Jahr 1'!$C26)</f>
        <v>0</v>
      </c>
      <c r="J26" s="61">
        <f>SUMIFS('GuV - Gesamtübersicht'!J:J,'GuV - Gesamtübersicht'!$A:$A,'kontool Export Jahr 1'!$C26)</f>
        <v>0</v>
      </c>
      <c r="K26" s="61">
        <f>SUMIFS('GuV - Gesamtübersicht'!K:K,'GuV - Gesamtübersicht'!$A:$A,'kontool Export Jahr 1'!$C26)</f>
        <v>0</v>
      </c>
      <c r="L26" s="61">
        <f>SUMIFS('GuV - Gesamtübersicht'!L:L,'GuV - Gesamtübersicht'!$A:$A,'kontool Export Jahr 1'!$C26)</f>
        <v>0</v>
      </c>
      <c r="M26" s="61">
        <f>SUMIFS('GuV - Gesamtübersicht'!M:M,'GuV - Gesamtübersicht'!$A:$A,'kontool Export Jahr 1'!$C26)</f>
        <v>0</v>
      </c>
      <c r="N26" s="61">
        <f>SUMIFS('GuV - Gesamtübersicht'!N:N,'GuV - Gesamtübersicht'!$A:$A,'kontool Export Jahr 1'!$C26)</f>
        <v>0</v>
      </c>
      <c r="O26" s="61">
        <f>SUMIFS('GuV - Gesamtübersicht'!O:O,'GuV - Gesamtübersicht'!$A:$A,'kontool Export Jahr 1'!$C26)</f>
        <v>0</v>
      </c>
      <c r="P26" s="61">
        <f>SUMIFS('GuV - Gesamtübersicht'!P:P,'GuV - Gesamtübersicht'!$A:$A,'kontool Export Jahr 1'!$C26)</f>
        <v>0</v>
      </c>
      <c r="Q26" s="61">
        <f>SUMIFS('GuV - Gesamtübersicht'!Q:Q,'GuV - Gesamtübersicht'!$A:$A,'kontool Export Jahr 1'!$C26)</f>
        <v>0</v>
      </c>
      <c r="R26" s="64">
        <f>SUMIFS('GuV - Gesamtübersicht'!R:R,'GuV - Gesamtübersicht'!$A:$A,'kontool Export Jahr 1'!$C26)</f>
        <v>0</v>
      </c>
    </row>
    <row r="27" spans="2:18" x14ac:dyDescent="0.2">
      <c r="C27" s="30" t="s">
        <v>290</v>
      </c>
      <c r="E27" s="91">
        <v>49000</v>
      </c>
      <c r="F27" s="60">
        <f t="shared" si="0"/>
        <v>2019</v>
      </c>
      <c r="G27" s="61">
        <f>SUMIFS('GuV - Gesamtübersicht'!G:G,'GuV - Gesamtübersicht'!$A:$A,'kontool Export Jahr 1'!$C27)</f>
        <v>0</v>
      </c>
      <c r="H27" s="61">
        <f>SUMIFS('GuV - Gesamtübersicht'!H:H,'GuV - Gesamtübersicht'!$A:$A,'kontool Export Jahr 1'!$C27)</f>
        <v>0</v>
      </c>
      <c r="I27" s="61">
        <f>SUMIFS('GuV - Gesamtübersicht'!I:I,'GuV - Gesamtübersicht'!$A:$A,'kontool Export Jahr 1'!$C27)</f>
        <v>0</v>
      </c>
      <c r="J27" s="61">
        <f>SUMIFS('GuV - Gesamtübersicht'!J:J,'GuV - Gesamtübersicht'!$A:$A,'kontool Export Jahr 1'!$C27)</f>
        <v>0</v>
      </c>
      <c r="K27" s="61">
        <f>SUMIFS('GuV - Gesamtübersicht'!K:K,'GuV - Gesamtübersicht'!$A:$A,'kontool Export Jahr 1'!$C27)</f>
        <v>0</v>
      </c>
      <c r="L27" s="61">
        <f>SUMIFS('GuV - Gesamtübersicht'!L:L,'GuV - Gesamtübersicht'!$A:$A,'kontool Export Jahr 1'!$C27)</f>
        <v>0</v>
      </c>
      <c r="M27" s="61">
        <f>SUMIFS('GuV - Gesamtübersicht'!M:M,'GuV - Gesamtübersicht'!$A:$A,'kontool Export Jahr 1'!$C27)</f>
        <v>0</v>
      </c>
      <c r="N27" s="61">
        <f>SUMIFS('GuV - Gesamtübersicht'!N:N,'GuV - Gesamtübersicht'!$A:$A,'kontool Export Jahr 1'!$C27)</f>
        <v>0</v>
      </c>
      <c r="O27" s="61">
        <f>SUMIFS('GuV - Gesamtübersicht'!O:O,'GuV - Gesamtübersicht'!$A:$A,'kontool Export Jahr 1'!$C27)</f>
        <v>0</v>
      </c>
      <c r="P27" s="61">
        <f>SUMIFS('GuV - Gesamtübersicht'!P:P,'GuV - Gesamtübersicht'!$A:$A,'kontool Export Jahr 1'!$C27)</f>
        <v>0</v>
      </c>
      <c r="Q27" s="61">
        <f>SUMIFS('GuV - Gesamtübersicht'!Q:Q,'GuV - Gesamtübersicht'!$A:$A,'kontool Export Jahr 1'!$C27)</f>
        <v>0</v>
      </c>
      <c r="R27" s="64">
        <f>SUMIFS('GuV - Gesamtübersicht'!R:R,'GuV - Gesamtübersicht'!$A:$A,'kontool Export Jahr 1'!$C27)</f>
        <v>0</v>
      </c>
    </row>
    <row r="28" spans="2:18" x14ac:dyDescent="0.2">
      <c r="C28" s="30" t="s">
        <v>291</v>
      </c>
      <c r="E28" s="91">
        <v>48000</v>
      </c>
      <c r="F28" s="60">
        <f t="shared" si="0"/>
        <v>2019</v>
      </c>
      <c r="G28" s="61">
        <f>SUMIFS('GuV - Gesamtübersicht'!G:G,'GuV - Gesamtübersicht'!$A:$A,'kontool Export Jahr 1'!$C28)</f>
        <v>0</v>
      </c>
      <c r="H28" s="61">
        <f>SUMIFS('GuV - Gesamtübersicht'!H:H,'GuV - Gesamtübersicht'!$A:$A,'kontool Export Jahr 1'!$C28)</f>
        <v>0</v>
      </c>
      <c r="I28" s="61">
        <f>SUMIFS('GuV - Gesamtübersicht'!I:I,'GuV - Gesamtübersicht'!$A:$A,'kontool Export Jahr 1'!$C28)</f>
        <v>0</v>
      </c>
      <c r="J28" s="61">
        <f>SUMIFS('GuV - Gesamtübersicht'!J:J,'GuV - Gesamtübersicht'!$A:$A,'kontool Export Jahr 1'!$C28)</f>
        <v>0</v>
      </c>
      <c r="K28" s="61">
        <f>SUMIFS('GuV - Gesamtübersicht'!K:K,'GuV - Gesamtübersicht'!$A:$A,'kontool Export Jahr 1'!$C28)</f>
        <v>0</v>
      </c>
      <c r="L28" s="61">
        <f>SUMIFS('GuV - Gesamtübersicht'!L:L,'GuV - Gesamtübersicht'!$A:$A,'kontool Export Jahr 1'!$C28)</f>
        <v>0</v>
      </c>
      <c r="M28" s="61">
        <f>SUMIFS('GuV - Gesamtübersicht'!M:M,'GuV - Gesamtübersicht'!$A:$A,'kontool Export Jahr 1'!$C28)</f>
        <v>0</v>
      </c>
      <c r="N28" s="61">
        <f>SUMIFS('GuV - Gesamtübersicht'!N:N,'GuV - Gesamtübersicht'!$A:$A,'kontool Export Jahr 1'!$C28)</f>
        <v>0</v>
      </c>
      <c r="O28" s="61">
        <f>SUMIFS('GuV - Gesamtübersicht'!O:O,'GuV - Gesamtübersicht'!$A:$A,'kontool Export Jahr 1'!$C28)</f>
        <v>0</v>
      </c>
      <c r="P28" s="61">
        <f>SUMIFS('GuV - Gesamtübersicht'!P:P,'GuV - Gesamtübersicht'!$A:$A,'kontool Export Jahr 1'!$C28)</f>
        <v>0</v>
      </c>
      <c r="Q28" s="61">
        <f>SUMIFS('GuV - Gesamtübersicht'!Q:Q,'GuV - Gesamtübersicht'!$A:$A,'kontool Export Jahr 1'!$C28)</f>
        <v>0</v>
      </c>
      <c r="R28" s="64">
        <f>SUMIFS('GuV - Gesamtübersicht'!R:R,'GuV - Gesamtübersicht'!$A:$A,'kontool Export Jahr 1'!$C28)</f>
        <v>0</v>
      </c>
    </row>
    <row r="29" spans="2:18" x14ac:dyDescent="0.2">
      <c r="C29" s="30" t="s">
        <v>292</v>
      </c>
      <c r="E29" s="91">
        <v>52000</v>
      </c>
      <c r="F29" s="60">
        <f t="shared" si="0"/>
        <v>2019</v>
      </c>
      <c r="G29" s="61">
        <f>SUMIFS('GuV - Gesamtübersicht'!G:G,'GuV - Gesamtübersicht'!$A:$A,'kontool Export Jahr 1'!$C29)</f>
        <v>0</v>
      </c>
      <c r="H29" s="61">
        <f>SUMIFS('GuV - Gesamtübersicht'!H:H,'GuV - Gesamtübersicht'!$A:$A,'kontool Export Jahr 1'!$C29)</f>
        <v>0</v>
      </c>
      <c r="I29" s="61">
        <f>SUMIFS('GuV - Gesamtübersicht'!I:I,'GuV - Gesamtübersicht'!$A:$A,'kontool Export Jahr 1'!$C29)</f>
        <v>0</v>
      </c>
      <c r="J29" s="61">
        <f>SUMIFS('GuV - Gesamtübersicht'!J:J,'GuV - Gesamtübersicht'!$A:$A,'kontool Export Jahr 1'!$C29)</f>
        <v>0</v>
      </c>
      <c r="K29" s="61">
        <f>SUMIFS('GuV - Gesamtübersicht'!K:K,'GuV - Gesamtübersicht'!$A:$A,'kontool Export Jahr 1'!$C29)</f>
        <v>0</v>
      </c>
      <c r="L29" s="61">
        <f>SUMIFS('GuV - Gesamtübersicht'!L:L,'GuV - Gesamtübersicht'!$A:$A,'kontool Export Jahr 1'!$C29)</f>
        <v>0</v>
      </c>
      <c r="M29" s="61">
        <f>SUMIFS('GuV - Gesamtübersicht'!M:M,'GuV - Gesamtübersicht'!$A:$A,'kontool Export Jahr 1'!$C29)</f>
        <v>0</v>
      </c>
      <c r="N29" s="61">
        <f>SUMIFS('GuV - Gesamtübersicht'!N:N,'GuV - Gesamtübersicht'!$A:$A,'kontool Export Jahr 1'!$C29)</f>
        <v>0</v>
      </c>
      <c r="O29" s="61">
        <f>SUMIFS('GuV - Gesamtübersicht'!O:O,'GuV - Gesamtübersicht'!$A:$A,'kontool Export Jahr 1'!$C29)</f>
        <v>0</v>
      </c>
      <c r="P29" s="61">
        <f>SUMIFS('GuV - Gesamtübersicht'!P:P,'GuV - Gesamtübersicht'!$A:$A,'kontool Export Jahr 1'!$C29)</f>
        <v>0</v>
      </c>
      <c r="Q29" s="61">
        <f>SUMIFS('GuV - Gesamtübersicht'!Q:Q,'GuV - Gesamtübersicht'!$A:$A,'kontool Export Jahr 1'!$C29)</f>
        <v>0</v>
      </c>
      <c r="R29" s="64">
        <f>SUMIFS('GuV - Gesamtübersicht'!R:R,'GuV - Gesamtübersicht'!$A:$A,'kontool Export Jahr 1'!$C29)</f>
        <v>0</v>
      </c>
    </row>
    <row r="30" spans="2:18" x14ac:dyDescent="0.2">
      <c r="C30" s="30" t="s">
        <v>293</v>
      </c>
      <c r="E30" s="91">
        <v>69000</v>
      </c>
      <c r="F30" s="60">
        <f t="shared" si="0"/>
        <v>2019</v>
      </c>
      <c r="G30" s="61">
        <f>SUMIFS('GuV - Gesamtübersicht'!G:G,'GuV - Gesamtübersicht'!$A:$A,'kontool Export Jahr 1'!$C30)</f>
        <v>0</v>
      </c>
      <c r="H30" s="61">
        <f>SUMIFS('GuV - Gesamtübersicht'!H:H,'GuV - Gesamtübersicht'!$A:$A,'kontool Export Jahr 1'!$C30)</f>
        <v>0</v>
      </c>
      <c r="I30" s="61">
        <f>SUMIFS('GuV - Gesamtübersicht'!I:I,'GuV - Gesamtübersicht'!$A:$A,'kontool Export Jahr 1'!$C30)</f>
        <v>0</v>
      </c>
      <c r="J30" s="61">
        <f>SUMIFS('GuV - Gesamtübersicht'!J:J,'GuV - Gesamtübersicht'!$A:$A,'kontool Export Jahr 1'!$C30)</f>
        <v>0</v>
      </c>
      <c r="K30" s="61">
        <f>SUMIFS('GuV - Gesamtübersicht'!K:K,'GuV - Gesamtübersicht'!$A:$A,'kontool Export Jahr 1'!$C30)</f>
        <v>0</v>
      </c>
      <c r="L30" s="61">
        <f>SUMIFS('GuV - Gesamtübersicht'!L:L,'GuV - Gesamtübersicht'!$A:$A,'kontool Export Jahr 1'!$C30)</f>
        <v>0</v>
      </c>
      <c r="M30" s="61">
        <f>SUMIFS('GuV - Gesamtübersicht'!M:M,'GuV - Gesamtübersicht'!$A:$A,'kontool Export Jahr 1'!$C30)</f>
        <v>0</v>
      </c>
      <c r="N30" s="61">
        <f>SUMIFS('GuV - Gesamtübersicht'!N:N,'GuV - Gesamtübersicht'!$A:$A,'kontool Export Jahr 1'!$C30)</f>
        <v>0</v>
      </c>
      <c r="O30" s="61">
        <f>SUMIFS('GuV - Gesamtübersicht'!O:O,'GuV - Gesamtübersicht'!$A:$A,'kontool Export Jahr 1'!$C30)</f>
        <v>0</v>
      </c>
      <c r="P30" s="61">
        <f>SUMIFS('GuV - Gesamtübersicht'!P:P,'GuV - Gesamtübersicht'!$A:$A,'kontool Export Jahr 1'!$C30)</f>
        <v>0</v>
      </c>
      <c r="Q30" s="61">
        <f>SUMIFS('GuV - Gesamtübersicht'!Q:Q,'GuV - Gesamtübersicht'!$A:$A,'kontool Export Jahr 1'!$C30)</f>
        <v>0</v>
      </c>
      <c r="R30" s="64">
        <f>SUMIFS('GuV - Gesamtübersicht'!R:R,'GuV - Gesamtübersicht'!$A:$A,'kontool Export Jahr 1'!$C30)</f>
        <v>0</v>
      </c>
    </row>
    <row r="31" spans="2:18" x14ac:dyDescent="0.2">
      <c r="C31" s="30" t="s">
        <v>294</v>
      </c>
      <c r="E31" s="91">
        <v>50000</v>
      </c>
      <c r="F31" s="60">
        <f t="shared" si="0"/>
        <v>2019</v>
      </c>
      <c r="G31" s="61">
        <f>SUMIFS('GuV - Gesamtübersicht'!G:G,'GuV - Gesamtübersicht'!$A:$A,'kontool Export Jahr 1'!$C31)</f>
        <v>0</v>
      </c>
      <c r="H31" s="61">
        <f>SUMIFS('GuV - Gesamtübersicht'!H:H,'GuV - Gesamtübersicht'!$A:$A,'kontool Export Jahr 1'!$C31)</f>
        <v>0</v>
      </c>
      <c r="I31" s="61">
        <f>SUMIFS('GuV - Gesamtübersicht'!I:I,'GuV - Gesamtübersicht'!$A:$A,'kontool Export Jahr 1'!$C31)</f>
        <v>0</v>
      </c>
      <c r="J31" s="61">
        <f>SUMIFS('GuV - Gesamtübersicht'!J:J,'GuV - Gesamtübersicht'!$A:$A,'kontool Export Jahr 1'!$C31)</f>
        <v>0</v>
      </c>
      <c r="K31" s="61">
        <f>SUMIFS('GuV - Gesamtübersicht'!K:K,'GuV - Gesamtübersicht'!$A:$A,'kontool Export Jahr 1'!$C31)</f>
        <v>0</v>
      </c>
      <c r="L31" s="61">
        <f>SUMIFS('GuV - Gesamtübersicht'!L:L,'GuV - Gesamtübersicht'!$A:$A,'kontool Export Jahr 1'!$C31)</f>
        <v>0</v>
      </c>
      <c r="M31" s="61">
        <f>SUMIFS('GuV - Gesamtübersicht'!M:M,'GuV - Gesamtübersicht'!$A:$A,'kontool Export Jahr 1'!$C31)</f>
        <v>0</v>
      </c>
      <c r="N31" s="61">
        <f>SUMIFS('GuV - Gesamtübersicht'!N:N,'GuV - Gesamtübersicht'!$A:$A,'kontool Export Jahr 1'!$C31)</f>
        <v>0</v>
      </c>
      <c r="O31" s="61">
        <f>SUMIFS('GuV - Gesamtübersicht'!O:O,'GuV - Gesamtübersicht'!$A:$A,'kontool Export Jahr 1'!$C31)</f>
        <v>0</v>
      </c>
      <c r="P31" s="61">
        <f>SUMIFS('GuV - Gesamtübersicht'!P:P,'GuV - Gesamtübersicht'!$A:$A,'kontool Export Jahr 1'!$C31)</f>
        <v>0</v>
      </c>
      <c r="Q31" s="61">
        <f>SUMIFS('GuV - Gesamtübersicht'!Q:Q,'GuV - Gesamtübersicht'!$A:$A,'kontool Export Jahr 1'!$C31)</f>
        <v>0</v>
      </c>
      <c r="R31" s="64">
        <f>SUMIFS('GuV - Gesamtübersicht'!R:R,'GuV - Gesamtübersicht'!$A:$A,'kontool Export Jahr 1'!$C31)</f>
        <v>0</v>
      </c>
    </row>
    <row r="32" spans="2:18" x14ac:dyDescent="0.2">
      <c r="C32" s="30" t="s">
        <v>295</v>
      </c>
      <c r="E32" s="91">
        <v>46000</v>
      </c>
      <c r="F32" s="60">
        <f t="shared" si="0"/>
        <v>2019</v>
      </c>
      <c r="G32" s="61">
        <f>SUMIFS('GuV - Gesamtübersicht'!G:G,'GuV - Gesamtübersicht'!$A:$A,'kontool Export Jahr 1'!$C32)</f>
        <v>0</v>
      </c>
      <c r="H32" s="61">
        <f>SUMIFS('GuV - Gesamtübersicht'!H:H,'GuV - Gesamtübersicht'!$A:$A,'kontool Export Jahr 1'!$C32)</f>
        <v>0</v>
      </c>
      <c r="I32" s="61">
        <f>SUMIFS('GuV - Gesamtübersicht'!I:I,'GuV - Gesamtübersicht'!$A:$A,'kontool Export Jahr 1'!$C32)</f>
        <v>0</v>
      </c>
      <c r="J32" s="61">
        <f>SUMIFS('GuV - Gesamtübersicht'!J:J,'GuV - Gesamtübersicht'!$A:$A,'kontool Export Jahr 1'!$C32)</f>
        <v>0</v>
      </c>
      <c r="K32" s="61">
        <f>SUMIFS('GuV - Gesamtübersicht'!K:K,'GuV - Gesamtübersicht'!$A:$A,'kontool Export Jahr 1'!$C32)</f>
        <v>0</v>
      </c>
      <c r="L32" s="61">
        <f>SUMIFS('GuV - Gesamtübersicht'!L:L,'GuV - Gesamtübersicht'!$A:$A,'kontool Export Jahr 1'!$C32)</f>
        <v>0</v>
      </c>
      <c r="M32" s="61">
        <f>SUMIFS('GuV - Gesamtübersicht'!M:M,'GuV - Gesamtübersicht'!$A:$A,'kontool Export Jahr 1'!$C32)</f>
        <v>0</v>
      </c>
      <c r="N32" s="61">
        <f>SUMIFS('GuV - Gesamtübersicht'!N:N,'GuV - Gesamtübersicht'!$A:$A,'kontool Export Jahr 1'!$C32)</f>
        <v>0</v>
      </c>
      <c r="O32" s="61">
        <f>SUMIFS('GuV - Gesamtübersicht'!O:O,'GuV - Gesamtübersicht'!$A:$A,'kontool Export Jahr 1'!$C32)</f>
        <v>0</v>
      </c>
      <c r="P32" s="61">
        <f>SUMIFS('GuV - Gesamtübersicht'!P:P,'GuV - Gesamtübersicht'!$A:$A,'kontool Export Jahr 1'!$C32)</f>
        <v>0</v>
      </c>
      <c r="Q32" s="61">
        <f>SUMIFS('GuV - Gesamtübersicht'!Q:Q,'GuV - Gesamtübersicht'!$A:$A,'kontool Export Jahr 1'!$C32)</f>
        <v>0</v>
      </c>
      <c r="R32" s="64">
        <f>SUMIFS('GuV - Gesamtübersicht'!R:R,'GuV - Gesamtübersicht'!$A:$A,'kontool Export Jahr 1'!$C32)</f>
        <v>0</v>
      </c>
    </row>
    <row r="33" spans="3:18" x14ac:dyDescent="0.2">
      <c r="C33" s="30" t="s">
        <v>296</v>
      </c>
      <c r="E33" s="91">
        <v>71000</v>
      </c>
      <c r="F33" s="60">
        <f t="shared" si="0"/>
        <v>2019</v>
      </c>
      <c r="G33" s="61">
        <f>SUMIFS('GuV - Gesamtübersicht'!G:G,'GuV - Gesamtübersicht'!$A:$A,'kontool Export Jahr 1'!$C33)</f>
        <v>0</v>
      </c>
      <c r="H33" s="61">
        <f>SUMIFS('GuV - Gesamtübersicht'!H:H,'GuV - Gesamtübersicht'!$A:$A,'kontool Export Jahr 1'!$C33)</f>
        <v>0</v>
      </c>
      <c r="I33" s="61">
        <f>SUMIFS('GuV - Gesamtübersicht'!I:I,'GuV - Gesamtübersicht'!$A:$A,'kontool Export Jahr 1'!$C33)</f>
        <v>0</v>
      </c>
      <c r="J33" s="61">
        <f>SUMIFS('GuV - Gesamtübersicht'!J:J,'GuV - Gesamtübersicht'!$A:$A,'kontool Export Jahr 1'!$C33)</f>
        <v>0</v>
      </c>
      <c r="K33" s="61">
        <f>SUMIFS('GuV - Gesamtübersicht'!K:K,'GuV - Gesamtübersicht'!$A:$A,'kontool Export Jahr 1'!$C33)</f>
        <v>0</v>
      </c>
      <c r="L33" s="61">
        <f>SUMIFS('GuV - Gesamtübersicht'!L:L,'GuV - Gesamtübersicht'!$A:$A,'kontool Export Jahr 1'!$C33)</f>
        <v>0</v>
      </c>
      <c r="M33" s="61">
        <f>SUMIFS('GuV - Gesamtübersicht'!M:M,'GuV - Gesamtübersicht'!$A:$A,'kontool Export Jahr 1'!$C33)</f>
        <v>0</v>
      </c>
      <c r="N33" s="61">
        <f>SUMIFS('GuV - Gesamtübersicht'!N:N,'GuV - Gesamtübersicht'!$A:$A,'kontool Export Jahr 1'!$C33)</f>
        <v>0</v>
      </c>
      <c r="O33" s="61">
        <f>SUMIFS('GuV - Gesamtübersicht'!O:O,'GuV - Gesamtübersicht'!$A:$A,'kontool Export Jahr 1'!$C33)</f>
        <v>0</v>
      </c>
      <c r="P33" s="61">
        <f>SUMIFS('GuV - Gesamtübersicht'!P:P,'GuV - Gesamtübersicht'!$A:$A,'kontool Export Jahr 1'!$C33)</f>
        <v>0</v>
      </c>
      <c r="Q33" s="61">
        <f>SUMIFS('GuV - Gesamtübersicht'!Q:Q,'GuV - Gesamtübersicht'!$A:$A,'kontool Export Jahr 1'!$C33)</f>
        <v>0</v>
      </c>
      <c r="R33" s="64">
        <f>SUMIFS('GuV - Gesamtübersicht'!R:R,'GuV - Gesamtübersicht'!$A:$A,'kontool Export Jahr 1'!$C33)</f>
        <v>0</v>
      </c>
    </row>
    <row r="34" spans="3:18" x14ac:dyDescent="0.2">
      <c r="C34" s="30" t="s">
        <v>297</v>
      </c>
      <c r="E34" s="91">
        <v>70000</v>
      </c>
      <c r="F34" s="60">
        <f t="shared" si="0"/>
        <v>2019</v>
      </c>
      <c r="G34" s="61">
        <f>SUMIFS('GuV - Gesamtübersicht'!G:G,'GuV - Gesamtübersicht'!$A:$A,'kontool Export Jahr 1'!$C34)</f>
        <v>0</v>
      </c>
      <c r="H34" s="61">
        <f>SUMIFS('GuV - Gesamtübersicht'!H:H,'GuV - Gesamtübersicht'!$A:$A,'kontool Export Jahr 1'!$C34)</f>
        <v>0</v>
      </c>
      <c r="I34" s="61">
        <f>SUMIFS('GuV - Gesamtübersicht'!I:I,'GuV - Gesamtübersicht'!$A:$A,'kontool Export Jahr 1'!$C34)</f>
        <v>0</v>
      </c>
      <c r="J34" s="61">
        <f>SUMIFS('GuV - Gesamtübersicht'!J:J,'GuV - Gesamtübersicht'!$A:$A,'kontool Export Jahr 1'!$C34)</f>
        <v>0</v>
      </c>
      <c r="K34" s="61">
        <f>SUMIFS('GuV - Gesamtübersicht'!K:K,'GuV - Gesamtübersicht'!$A:$A,'kontool Export Jahr 1'!$C34)</f>
        <v>0</v>
      </c>
      <c r="L34" s="61">
        <f>SUMIFS('GuV - Gesamtübersicht'!L:L,'GuV - Gesamtübersicht'!$A:$A,'kontool Export Jahr 1'!$C34)</f>
        <v>0</v>
      </c>
      <c r="M34" s="61">
        <f>SUMIFS('GuV - Gesamtübersicht'!M:M,'GuV - Gesamtübersicht'!$A:$A,'kontool Export Jahr 1'!$C34)</f>
        <v>0</v>
      </c>
      <c r="N34" s="61">
        <f>SUMIFS('GuV - Gesamtübersicht'!N:N,'GuV - Gesamtübersicht'!$A:$A,'kontool Export Jahr 1'!$C34)</f>
        <v>0</v>
      </c>
      <c r="O34" s="61">
        <f>SUMIFS('GuV - Gesamtübersicht'!O:O,'GuV - Gesamtübersicht'!$A:$A,'kontool Export Jahr 1'!$C34)</f>
        <v>0</v>
      </c>
      <c r="P34" s="61">
        <f>SUMIFS('GuV - Gesamtübersicht'!P:P,'GuV - Gesamtübersicht'!$A:$A,'kontool Export Jahr 1'!$C34)</f>
        <v>0</v>
      </c>
      <c r="Q34" s="61">
        <f>SUMIFS('GuV - Gesamtübersicht'!Q:Q,'GuV - Gesamtübersicht'!$A:$A,'kontool Export Jahr 1'!$C34)</f>
        <v>0</v>
      </c>
      <c r="R34" s="64">
        <f>SUMIFS('GuV - Gesamtübersicht'!R:R,'GuV - Gesamtübersicht'!$A:$A,'kontool Export Jahr 1'!$C34)</f>
        <v>0</v>
      </c>
    </row>
    <row r="35" spans="3:18" x14ac:dyDescent="0.2">
      <c r="C35" s="30" t="s">
        <v>298</v>
      </c>
      <c r="E35" s="91">
        <v>51000</v>
      </c>
      <c r="F35" s="60">
        <f t="shared" si="0"/>
        <v>2019</v>
      </c>
      <c r="G35" s="61">
        <f>SUMIFS('GuV - Gesamtübersicht'!G:G,'GuV - Gesamtübersicht'!$A:$A,'kontool Export Jahr 1'!$C35)</f>
        <v>0</v>
      </c>
      <c r="H35" s="61">
        <f>SUMIFS('GuV - Gesamtübersicht'!H:H,'GuV - Gesamtübersicht'!$A:$A,'kontool Export Jahr 1'!$C35)</f>
        <v>0</v>
      </c>
      <c r="I35" s="61">
        <f>SUMIFS('GuV - Gesamtübersicht'!I:I,'GuV - Gesamtübersicht'!$A:$A,'kontool Export Jahr 1'!$C35)</f>
        <v>0</v>
      </c>
      <c r="J35" s="61">
        <f>SUMIFS('GuV - Gesamtübersicht'!J:J,'GuV - Gesamtübersicht'!$A:$A,'kontool Export Jahr 1'!$C35)</f>
        <v>0</v>
      </c>
      <c r="K35" s="61">
        <f>SUMIFS('GuV - Gesamtübersicht'!K:K,'GuV - Gesamtübersicht'!$A:$A,'kontool Export Jahr 1'!$C35)</f>
        <v>0</v>
      </c>
      <c r="L35" s="61">
        <f>SUMIFS('GuV - Gesamtübersicht'!L:L,'GuV - Gesamtübersicht'!$A:$A,'kontool Export Jahr 1'!$C35)</f>
        <v>0</v>
      </c>
      <c r="M35" s="61">
        <f>SUMIFS('GuV - Gesamtübersicht'!M:M,'GuV - Gesamtübersicht'!$A:$A,'kontool Export Jahr 1'!$C35)</f>
        <v>0</v>
      </c>
      <c r="N35" s="61">
        <f>SUMIFS('GuV - Gesamtübersicht'!N:N,'GuV - Gesamtübersicht'!$A:$A,'kontool Export Jahr 1'!$C35)</f>
        <v>0</v>
      </c>
      <c r="O35" s="61">
        <f>SUMIFS('GuV - Gesamtübersicht'!O:O,'GuV - Gesamtübersicht'!$A:$A,'kontool Export Jahr 1'!$C35)</f>
        <v>0</v>
      </c>
      <c r="P35" s="61">
        <f>SUMIFS('GuV - Gesamtübersicht'!P:P,'GuV - Gesamtübersicht'!$A:$A,'kontool Export Jahr 1'!$C35)</f>
        <v>0</v>
      </c>
      <c r="Q35" s="61">
        <f>SUMIFS('GuV - Gesamtübersicht'!Q:Q,'GuV - Gesamtübersicht'!$A:$A,'kontool Export Jahr 1'!$C35)</f>
        <v>0</v>
      </c>
      <c r="R35" s="64">
        <f>SUMIFS('GuV - Gesamtübersicht'!R:R,'GuV - Gesamtübersicht'!$A:$A,'kontool Export Jahr 1'!$C35)</f>
        <v>0</v>
      </c>
    </row>
    <row r="36" spans="3:18" x14ac:dyDescent="0.2">
      <c r="C36" s="30" t="s">
        <v>299</v>
      </c>
      <c r="E36" s="91">
        <v>55000</v>
      </c>
      <c r="F36" s="60">
        <f t="shared" si="0"/>
        <v>2019</v>
      </c>
      <c r="G36" s="61">
        <f>SUMIFS('GuV - Gesamtübersicht'!G:G,'GuV - Gesamtübersicht'!$A:$A,'kontool Export Jahr 1'!$C36)</f>
        <v>0</v>
      </c>
      <c r="H36" s="61">
        <f>SUMIFS('GuV - Gesamtübersicht'!H:H,'GuV - Gesamtübersicht'!$A:$A,'kontool Export Jahr 1'!$C36)</f>
        <v>0</v>
      </c>
      <c r="I36" s="61">
        <f>SUMIFS('GuV - Gesamtübersicht'!I:I,'GuV - Gesamtübersicht'!$A:$A,'kontool Export Jahr 1'!$C36)</f>
        <v>0</v>
      </c>
      <c r="J36" s="61">
        <f>SUMIFS('GuV - Gesamtübersicht'!J:J,'GuV - Gesamtübersicht'!$A:$A,'kontool Export Jahr 1'!$C36)</f>
        <v>0</v>
      </c>
      <c r="K36" s="61">
        <f>SUMIFS('GuV - Gesamtübersicht'!K:K,'GuV - Gesamtübersicht'!$A:$A,'kontool Export Jahr 1'!$C36)</f>
        <v>0</v>
      </c>
      <c r="L36" s="61">
        <f>SUMIFS('GuV - Gesamtübersicht'!L:L,'GuV - Gesamtübersicht'!$A:$A,'kontool Export Jahr 1'!$C36)</f>
        <v>0</v>
      </c>
      <c r="M36" s="61">
        <f>SUMIFS('GuV - Gesamtübersicht'!M:M,'GuV - Gesamtübersicht'!$A:$A,'kontool Export Jahr 1'!$C36)</f>
        <v>0</v>
      </c>
      <c r="N36" s="61">
        <f>SUMIFS('GuV - Gesamtübersicht'!N:N,'GuV - Gesamtübersicht'!$A:$A,'kontool Export Jahr 1'!$C36)</f>
        <v>0</v>
      </c>
      <c r="O36" s="61">
        <f>SUMIFS('GuV - Gesamtübersicht'!O:O,'GuV - Gesamtübersicht'!$A:$A,'kontool Export Jahr 1'!$C36)</f>
        <v>0</v>
      </c>
      <c r="P36" s="61">
        <f>SUMIFS('GuV - Gesamtübersicht'!P:P,'GuV - Gesamtübersicht'!$A:$A,'kontool Export Jahr 1'!$C36)</f>
        <v>0</v>
      </c>
      <c r="Q36" s="61">
        <f>SUMIFS('GuV - Gesamtübersicht'!Q:Q,'GuV - Gesamtübersicht'!$A:$A,'kontool Export Jahr 1'!$C36)</f>
        <v>0</v>
      </c>
      <c r="R36" s="64">
        <f>SUMIFS('GuV - Gesamtübersicht'!R:R,'GuV - Gesamtübersicht'!$A:$A,'kontool Export Jahr 1'!$C36)</f>
        <v>0</v>
      </c>
    </row>
    <row r="37" spans="3:18" x14ac:dyDescent="0.2">
      <c r="C37" s="30" t="s">
        <v>300</v>
      </c>
      <c r="E37" s="91">
        <v>59000</v>
      </c>
      <c r="F37" s="60">
        <f t="shared" si="0"/>
        <v>2019</v>
      </c>
      <c r="G37" s="61">
        <f>SUMIFS('GuV - Gesamtübersicht'!G:G,'GuV - Gesamtübersicht'!$A:$A,'kontool Export Jahr 1'!$C37)</f>
        <v>0</v>
      </c>
      <c r="H37" s="61">
        <f>SUMIFS('GuV - Gesamtübersicht'!H:H,'GuV - Gesamtübersicht'!$A:$A,'kontool Export Jahr 1'!$C37)</f>
        <v>0</v>
      </c>
      <c r="I37" s="61">
        <f>SUMIFS('GuV - Gesamtübersicht'!I:I,'GuV - Gesamtübersicht'!$A:$A,'kontool Export Jahr 1'!$C37)</f>
        <v>0</v>
      </c>
      <c r="J37" s="61">
        <f>SUMIFS('GuV - Gesamtübersicht'!J:J,'GuV - Gesamtübersicht'!$A:$A,'kontool Export Jahr 1'!$C37)</f>
        <v>0</v>
      </c>
      <c r="K37" s="61">
        <f>SUMIFS('GuV - Gesamtübersicht'!K:K,'GuV - Gesamtübersicht'!$A:$A,'kontool Export Jahr 1'!$C37)</f>
        <v>0</v>
      </c>
      <c r="L37" s="61">
        <f>SUMIFS('GuV - Gesamtübersicht'!L:L,'GuV - Gesamtübersicht'!$A:$A,'kontool Export Jahr 1'!$C37)</f>
        <v>0</v>
      </c>
      <c r="M37" s="61">
        <f>SUMIFS('GuV - Gesamtübersicht'!M:M,'GuV - Gesamtübersicht'!$A:$A,'kontool Export Jahr 1'!$C37)</f>
        <v>0</v>
      </c>
      <c r="N37" s="61">
        <f>SUMIFS('GuV - Gesamtübersicht'!N:N,'GuV - Gesamtübersicht'!$A:$A,'kontool Export Jahr 1'!$C37)</f>
        <v>0</v>
      </c>
      <c r="O37" s="61">
        <f>SUMIFS('GuV - Gesamtübersicht'!O:O,'GuV - Gesamtübersicht'!$A:$A,'kontool Export Jahr 1'!$C37)</f>
        <v>0</v>
      </c>
      <c r="P37" s="61">
        <f>SUMIFS('GuV - Gesamtübersicht'!P:P,'GuV - Gesamtübersicht'!$A:$A,'kontool Export Jahr 1'!$C37)</f>
        <v>0</v>
      </c>
      <c r="Q37" s="61">
        <f>SUMIFS('GuV - Gesamtübersicht'!Q:Q,'GuV - Gesamtübersicht'!$A:$A,'kontool Export Jahr 1'!$C37)</f>
        <v>0</v>
      </c>
      <c r="R37" s="64">
        <f>SUMIFS('GuV - Gesamtübersicht'!R:R,'GuV - Gesamtübersicht'!$A:$A,'kontool Export Jahr 1'!$C37)</f>
        <v>0</v>
      </c>
    </row>
    <row r="38" spans="3:18" x14ac:dyDescent="0.2">
      <c r="C38" s="30" t="s">
        <v>301</v>
      </c>
      <c r="E38" s="91">
        <v>58000</v>
      </c>
      <c r="F38" s="60">
        <f t="shared" si="0"/>
        <v>2019</v>
      </c>
      <c r="G38" s="61">
        <f>SUMIFS('GuV - Gesamtübersicht'!G:G,'GuV - Gesamtübersicht'!$A:$A,'kontool Export Jahr 1'!$C38)</f>
        <v>0</v>
      </c>
      <c r="H38" s="61">
        <f>SUMIFS('GuV - Gesamtübersicht'!H:H,'GuV - Gesamtübersicht'!$A:$A,'kontool Export Jahr 1'!$C38)</f>
        <v>0</v>
      </c>
      <c r="I38" s="61">
        <f>SUMIFS('GuV - Gesamtübersicht'!I:I,'GuV - Gesamtübersicht'!$A:$A,'kontool Export Jahr 1'!$C38)</f>
        <v>0</v>
      </c>
      <c r="J38" s="61">
        <f>SUMIFS('GuV - Gesamtübersicht'!J:J,'GuV - Gesamtübersicht'!$A:$A,'kontool Export Jahr 1'!$C38)</f>
        <v>0</v>
      </c>
      <c r="K38" s="61">
        <f>SUMIFS('GuV - Gesamtübersicht'!K:K,'GuV - Gesamtübersicht'!$A:$A,'kontool Export Jahr 1'!$C38)</f>
        <v>0</v>
      </c>
      <c r="L38" s="61">
        <f>SUMIFS('GuV - Gesamtübersicht'!L:L,'GuV - Gesamtübersicht'!$A:$A,'kontool Export Jahr 1'!$C38)</f>
        <v>0</v>
      </c>
      <c r="M38" s="61">
        <f>SUMIFS('GuV - Gesamtübersicht'!M:M,'GuV - Gesamtübersicht'!$A:$A,'kontool Export Jahr 1'!$C38)</f>
        <v>0</v>
      </c>
      <c r="N38" s="61">
        <f>SUMIFS('GuV - Gesamtübersicht'!N:N,'GuV - Gesamtübersicht'!$A:$A,'kontool Export Jahr 1'!$C38)</f>
        <v>0</v>
      </c>
      <c r="O38" s="61">
        <f>SUMIFS('GuV - Gesamtübersicht'!O:O,'GuV - Gesamtübersicht'!$A:$A,'kontool Export Jahr 1'!$C38)</f>
        <v>0</v>
      </c>
      <c r="P38" s="61">
        <f>SUMIFS('GuV - Gesamtübersicht'!P:P,'GuV - Gesamtübersicht'!$A:$A,'kontool Export Jahr 1'!$C38)</f>
        <v>0</v>
      </c>
      <c r="Q38" s="61">
        <f>SUMIFS('GuV - Gesamtübersicht'!Q:Q,'GuV - Gesamtübersicht'!$A:$A,'kontool Export Jahr 1'!$C38)</f>
        <v>0</v>
      </c>
      <c r="R38" s="64">
        <f>SUMIFS('GuV - Gesamtübersicht'!R:R,'GuV - Gesamtübersicht'!$A:$A,'kontool Export Jahr 1'!$C38)</f>
        <v>0</v>
      </c>
    </row>
    <row r="39" spans="3:18" x14ac:dyDescent="0.2">
      <c r="C39" s="30" t="s">
        <v>302</v>
      </c>
      <c r="E39" s="91">
        <v>57000</v>
      </c>
      <c r="F39" s="60">
        <f t="shared" si="0"/>
        <v>2019</v>
      </c>
      <c r="G39" s="61">
        <f>SUMIFS('GuV - Gesamtübersicht'!G:G,'GuV - Gesamtübersicht'!$A:$A,'kontool Export Jahr 1'!$C39)</f>
        <v>0</v>
      </c>
      <c r="H39" s="61">
        <f>SUMIFS('GuV - Gesamtübersicht'!H:H,'GuV - Gesamtübersicht'!$A:$A,'kontool Export Jahr 1'!$C39)</f>
        <v>0</v>
      </c>
      <c r="I39" s="61">
        <f>SUMIFS('GuV - Gesamtübersicht'!I:I,'GuV - Gesamtübersicht'!$A:$A,'kontool Export Jahr 1'!$C39)</f>
        <v>0</v>
      </c>
      <c r="J39" s="61">
        <f>SUMIFS('GuV - Gesamtübersicht'!J:J,'GuV - Gesamtübersicht'!$A:$A,'kontool Export Jahr 1'!$C39)</f>
        <v>0</v>
      </c>
      <c r="K39" s="61">
        <f>SUMIFS('GuV - Gesamtübersicht'!K:K,'GuV - Gesamtübersicht'!$A:$A,'kontool Export Jahr 1'!$C39)</f>
        <v>0</v>
      </c>
      <c r="L39" s="61">
        <f>SUMIFS('GuV - Gesamtübersicht'!L:L,'GuV - Gesamtübersicht'!$A:$A,'kontool Export Jahr 1'!$C39)</f>
        <v>0</v>
      </c>
      <c r="M39" s="61">
        <f>SUMIFS('GuV - Gesamtübersicht'!M:M,'GuV - Gesamtübersicht'!$A:$A,'kontool Export Jahr 1'!$C39)</f>
        <v>0</v>
      </c>
      <c r="N39" s="61">
        <f>SUMIFS('GuV - Gesamtübersicht'!N:N,'GuV - Gesamtübersicht'!$A:$A,'kontool Export Jahr 1'!$C39)</f>
        <v>0</v>
      </c>
      <c r="O39" s="61">
        <f>SUMIFS('GuV - Gesamtübersicht'!O:O,'GuV - Gesamtübersicht'!$A:$A,'kontool Export Jahr 1'!$C39)</f>
        <v>0</v>
      </c>
      <c r="P39" s="61">
        <f>SUMIFS('GuV - Gesamtübersicht'!P:P,'GuV - Gesamtübersicht'!$A:$A,'kontool Export Jahr 1'!$C39)</f>
        <v>0</v>
      </c>
      <c r="Q39" s="61">
        <f>SUMIFS('GuV - Gesamtübersicht'!Q:Q,'GuV - Gesamtübersicht'!$A:$A,'kontool Export Jahr 1'!$C39)</f>
        <v>0</v>
      </c>
      <c r="R39" s="64">
        <f>SUMIFS('GuV - Gesamtübersicht'!R:R,'GuV - Gesamtübersicht'!$A:$A,'kontool Export Jahr 1'!$C39)</f>
        <v>0</v>
      </c>
    </row>
    <row r="40" spans="3:18" x14ac:dyDescent="0.2">
      <c r="C40" s="30" t="s">
        <v>303</v>
      </c>
      <c r="E40" s="91">
        <v>56000</v>
      </c>
      <c r="F40" s="60">
        <f t="shared" si="0"/>
        <v>2019</v>
      </c>
      <c r="G40" s="61">
        <f>SUMIFS('GuV - Gesamtübersicht'!G:G,'GuV - Gesamtübersicht'!$A:$A,'kontool Export Jahr 1'!$C40)</f>
        <v>0</v>
      </c>
      <c r="H40" s="61">
        <f>SUMIFS('GuV - Gesamtübersicht'!H:H,'GuV - Gesamtübersicht'!$A:$A,'kontool Export Jahr 1'!$C40)</f>
        <v>0</v>
      </c>
      <c r="I40" s="61">
        <f>SUMIFS('GuV - Gesamtübersicht'!I:I,'GuV - Gesamtübersicht'!$A:$A,'kontool Export Jahr 1'!$C40)</f>
        <v>0</v>
      </c>
      <c r="J40" s="61">
        <f>SUMIFS('GuV - Gesamtübersicht'!J:J,'GuV - Gesamtübersicht'!$A:$A,'kontool Export Jahr 1'!$C40)</f>
        <v>0</v>
      </c>
      <c r="K40" s="61">
        <f>SUMIFS('GuV - Gesamtübersicht'!K:K,'GuV - Gesamtübersicht'!$A:$A,'kontool Export Jahr 1'!$C40)</f>
        <v>0</v>
      </c>
      <c r="L40" s="61">
        <f>SUMIFS('GuV - Gesamtübersicht'!L:L,'GuV - Gesamtübersicht'!$A:$A,'kontool Export Jahr 1'!$C40)</f>
        <v>0</v>
      </c>
      <c r="M40" s="61">
        <f>SUMIFS('GuV - Gesamtübersicht'!M:M,'GuV - Gesamtübersicht'!$A:$A,'kontool Export Jahr 1'!$C40)</f>
        <v>0</v>
      </c>
      <c r="N40" s="61">
        <f>SUMIFS('GuV - Gesamtübersicht'!N:N,'GuV - Gesamtübersicht'!$A:$A,'kontool Export Jahr 1'!$C40)</f>
        <v>0</v>
      </c>
      <c r="O40" s="61">
        <f>SUMIFS('GuV - Gesamtübersicht'!O:O,'GuV - Gesamtübersicht'!$A:$A,'kontool Export Jahr 1'!$C40)</f>
        <v>0</v>
      </c>
      <c r="P40" s="61">
        <f>SUMIFS('GuV - Gesamtübersicht'!P:P,'GuV - Gesamtübersicht'!$A:$A,'kontool Export Jahr 1'!$C40)</f>
        <v>0</v>
      </c>
      <c r="Q40" s="61">
        <f>SUMIFS('GuV - Gesamtübersicht'!Q:Q,'GuV - Gesamtübersicht'!$A:$A,'kontool Export Jahr 1'!$C40)</f>
        <v>0</v>
      </c>
      <c r="R40" s="64">
        <f>SUMIFS('GuV - Gesamtübersicht'!R:R,'GuV - Gesamtübersicht'!$A:$A,'kontool Export Jahr 1'!$C40)</f>
        <v>0</v>
      </c>
    </row>
    <row r="41" spans="3:18" ht="13.5" thickBot="1" x14ac:dyDescent="0.25">
      <c r="C41" s="30" t="s">
        <v>312</v>
      </c>
      <c r="D41" s="37"/>
      <c r="E41" s="92">
        <v>60000</v>
      </c>
      <c r="F41" s="65">
        <f t="shared" si="0"/>
        <v>2019</v>
      </c>
      <c r="G41" s="66">
        <f>SUMIFS('GuV - Gesamtübersicht'!G:G,'GuV - Gesamtübersicht'!$A:$A,'kontool Export Jahr 1'!$C41)</f>
        <v>0</v>
      </c>
      <c r="H41" s="66">
        <f>SUMIFS('GuV - Gesamtübersicht'!H:H,'GuV - Gesamtübersicht'!$A:$A,'kontool Export Jahr 1'!$C41)</f>
        <v>0</v>
      </c>
      <c r="I41" s="66">
        <f>SUMIFS('GuV - Gesamtübersicht'!I:I,'GuV - Gesamtübersicht'!$A:$A,'kontool Export Jahr 1'!$C41)</f>
        <v>0</v>
      </c>
      <c r="J41" s="66">
        <f>SUMIFS('GuV - Gesamtübersicht'!J:J,'GuV - Gesamtübersicht'!$A:$A,'kontool Export Jahr 1'!$C41)</f>
        <v>0</v>
      </c>
      <c r="K41" s="66">
        <f>SUMIFS('GuV - Gesamtübersicht'!K:K,'GuV - Gesamtübersicht'!$A:$A,'kontool Export Jahr 1'!$C41)</f>
        <v>0</v>
      </c>
      <c r="L41" s="66">
        <f>SUMIFS('GuV - Gesamtübersicht'!L:L,'GuV - Gesamtübersicht'!$A:$A,'kontool Export Jahr 1'!$C41)</f>
        <v>0</v>
      </c>
      <c r="M41" s="66">
        <f>SUMIFS('GuV - Gesamtübersicht'!M:M,'GuV - Gesamtübersicht'!$A:$A,'kontool Export Jahr 1'!$C41)</f>
        <v>0</v>
      </c>
      <c r="N41" s="66">
        <f>SUMIFS('GuV - Gesamtübersicht'!N:N,'GuV - Gesamtübersicht'!$A:$A,'kontool Export Jahr 1'!$C41)</f>
        <v>0</v>
      </c>
      <c r="O41" s="66">
        <f>SUMIFS('GuV - Gesamtübersicht'!O:O,'GuV - Gesamtübersicht'!$A:$A,'kontool Export Jahr 1'!$C41)</f>
        <v>0</v>
      </c>
      <c r="P41" s="66">
        <f>SUMIFS('GuV - Gesamtübersicht'!P:P,'GuV - Gesamtübersicht'!$A:$A,'kontool Export Jahr 1'!$C41)</f>
        <v>0</v>
      </c>
      <c r="Q41" s="66">
        <f>SUMIFS('GuV - Gesamtübersicht'!Q:Q,'GuV - Gesamtübersicht'!$A:$A,'kontool Export Jahr 1'!$C41)</f>
        <v>0</v>
      </c>
      <c r="R41" s="67">
        <f>SUMIFS('GuV - Gesamtübersicht'!R:R,'GuV - Gesamtübersicht'!$A:$A,'kontool Export Jahr 1'!$C41)</f>
        <v>0</v>
      </c>
    </row>
    <row r="42" spans="3:18" ht="13.5" thickTop="1" x14ac:dyDescent="0.2"/>
  </sheetData>
  <mergeCells count="4">
    <mergeCell ref="C7:C8"/>
    <mergeCell ref="E7:E8"/>
    <mergeCell ref="G7:R7"/>
    <mergeCell ref="F7:F8"/>
  </mergeCells>
  <pageMargins left="0.7" right="0.7" top="0.78740157499999996" bottom="0.78740157499999996" header="0.3" footer="0.3"/>
  <ignoredErrors>
    <ignoredError sqref="C7" unlockedFormula="1"/>
  </ignoredErrors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7030A0"/>
  </sheetPr>
  <dimension ref="B3:AI42"/>
  <sheetViews>
    <sheetView showGridLines="0" workbookViewId="0">
      <selection activeCell="E10" sqref="E10:E41"/>
    </sheetView>
  </sheetViews>
  <sheetFormatPr baseColWidth="10" defaultRowHeight="12.75" x14ac:dyDescent="0.2"/>
  <cols>
    <col min="1" max="2" width="2" customWidth="1"/>
    <col min="3" max="3" width="58" style="9" customWidth="1"/>
    <col min="4" max="4" width="2.5703125" customWidth="1"/>
    <col min="5" max="5" width="10.42578125" customWidth="1"/>
    <col min="6" max="6" width="8.7109375" customWidth="1"/>
    <col min="7" max="7" width="8.7109375" style="22" customWidth="1"/>
    <col min="8" max="18" width="8.7109375" customWidth="1"/>
  </cols>
  <sheetData>
    <row r="3" spans="2:35" ht="28.5" customHeight="1" x14ac:dyDescent="0.2"/>
    <row r="4" spans="2:35" ht="26.25" customHeight="1" x14ac:dyDescent="0.2">
      <c r="B4" s="15"/>
      <c r="C4" s="58" t="s">
        <v>137</v>
      </c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</row>
    <row r="5" spans="2:35" x14ac:dyDescent="0.2">
      <c r="C5" s="4"/>
      <c r="D5" s="3"/>
      <c r="E5" s="3"/>
      <c r="F5" s="3"/>
      <c r="G5" s="21"/>
      <c r="H5" s="3"/>
      <c r="I5" s="3"/>
      <c r="J5" s="2"/>
      <c r="K5" s="3"/>
      <c r="L5" s="2"/>
    </row>
    <row r="6" spans="2:35" x14ac:dyDescent="0.2">
      <c r="C6" s="4"/>
      <c r="D6" s="3"/>
      <c r="E6" s="3"/>
      <c r="F6" s="3"/>
    </row>
    <row r="7" spans="2:35" x14ac:dyDescent="0.2">
      <c r="C7" s="82" t="str">
        <f>Stammdaten!E7</f>
        <v>Muster GmbH</v>
      </c>
      <c r="D7" s="37"/>
      <c r="E7" s="88"/>
      <c r="F7" s="88"/>
      <c r="G7" s="83">
        <f>'GuV - Gesamtübersicht'!U7</f>
        <v>2020</v>
      </c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</row>
    <row r="8" spans="2:35" x14ac:dyDescent="0.2">
      <c r="C8" s="82"/>
      <c r="D8" s="37"/>
      <c r="E8" s="89"/>
      <c r="F8" s="89"/>
      <c r="G8" s="25" t="str">
        <f>'kontool Export Jahr 1'!G8</f>
        <v>Januar</v>
      </c>
      <c r="H8" s="25" t="str">
        <f>'kontool Export Jahr 1'!H8</f>
        <v>Februar</v>
      </c>
      <c r="I8" s="25" t="str">
        <f>'kontool Export Jahr 1'!I8</f>
        <v>März</v>
      </c>
      <c r="J8" s="25" t="str">
        <f>'kontool Export Jahr 1'!J8</f>
        <v>April</v>
      </c>
      <c r="K8" s="25" t="str">
        <f>'kontool Export Jahr 1'!K8</f>
        <v>Mai</v>
      </c>
      <c r="L8" s="25" t="str">
        <f>'kontool Export Jahr 1'!L8</f>
        <v>Juni</v>
      </c>
      <c r="M8" s="25" t="str">
        <f>'kontool Export Jahr 1'!M8</f>
        <v>Juli</v>
      </c>
      <c r="N8" s="25" t="str">
        <f>'kontool Export Jahr 1'!N8</f>
        <v>August</v>
      </c>
      <c r="O8" s="25" t="str">
        <f>'kontool Export Jahr 1'!O8</f>
        <v>September</v>
      </c>
      <c r="P8" s="25" t="str">
        <f>'kontool Export Jahr 1'!P8</f>
        <v>Oktober</v>
      </c>
      <c r="Q8" s="25" t="str">
        <f>'kontool Export Jahr 1'!Q8</f>
        <v>November</v>
      </c>
      <c r="R8" s="25" t="str">
        <f>'kontool Export Jahr 1'!R8</f>
        <v>Dezember</v>
      </c>
    </row>
    <row r="9" spans="2:35" ht="13.5" thickBot="1" x14ac:dyDescent="0.25"/>
    <row r="10" spans="2:35" s="37" customFormat="1" ht="13.5" thickTop="1" x14ac:dyDescent="0.2">
      <c r="C10" s="30" t="s">
        <v>281</v>
      </c>
      <c r="D10"/>
      <c r="E10" s="90">
        <v>40000</v>
      </c>
      <c r="F10" s="62">
        <f>LEFT(G7,4)*1</f>
        <v>2020</v>
      </c>
      <c r="G10" s="63">
        <f>SUMIFS('GuV - Gesamtübersicht'!U:U,'GuV - Gesamtübersicht'!$A:$A,'kontool Export Jahr 1'!$C10)</f>
        <v>0</v>
      </c>
      <c r="H10" s="63">
        <f>SUMIFS('GuV - Gesamtübersicht'!V:V,'GuV - Gesamtübersicht'!$A:$A,'kontool Export Jahr 1'!$C10)</f>
        <v>0</v>
      </c>
      <c r="I10" s="63">
        <f>SUMIFS('GuV - Gesamtübersicht'!W:W,'GuV - Gesamtübersicht'!$A:$A,'kontool Export Jahr 1'!$C10)</f>
        <v>0</v>
      </c>
      <c r="J10" s="63">
        <f>SUMIFS('GuV - Gesamtübersicht'!X:X,'GuV - Gesamtübersicht'!$A:$A,'kontool Export Jahr 1'!$C10)</f>
        <v>0</v>
      </c>
      <c r="K10" s="63">
        <f>SUMIFS('GuV - Gesamtübersicht'!Y:Y,'GuV - Gesamtübersicht'!$A:$A,'kontool Export Jahr 1'!$C10)</f>
        <v>0</v>
      </c>
      <c r="L10" s="63">
        <f>SUMIFS('GuV - Gesamtübersicht'!Z:Z,'GuV - Gesamtübersicht'!$A:$A,'kontool Export Jahr 1'!$C10)</f>
        <v>0</v>
      </c>
      <c r="M10" s="63">
        <f>SUMIFS('GuV - Gesamtübersicht'!AA:AA,'GuV - Gesamtübersicht'!$A:$A,'kontool Export Jahr 1'!$C10)</f>
        <v>0</v>
      </c>
      <c r="N10" s="63">
        <f>SUMIFS('GuV - Gesamtübersicht'!AB:AB,'GuV - Gesamtübersicht'!$A:$A,'kontool Export Jahr 1'!$C10)</f>
        <v>0</v>
      </c>
      <c r="O10" s="63">
        <f>SUMIFS('GuV - Gesamtübersicht'!AC:AC,'GuV - Gesamtübersicht'!$A:$A,'kontool Export Jahr 1'!$C10)</f>
        <v>0</v>
      </c>
      <c r="P10" s="63">
        <f>SUMIFS('GuV - Gesamtübersicht'!AD:AD,'GuV - Gesamtübersicht'!$A:$A,'kontool Export Jahr 1'!$C10)</f>
        <v>0</v>
      </c>
      <c r="Q10" s="63">
        <f>SUMIFS('GuV - Gesamtübersicht'!AE:AE,'GuV - Gesamtübersicht'!$A:$A,'kontool Export Jahr 1'!$C10)</f>
        <v>0</v>
      </c>
      <c r="R10" s="68">
        <f>SUMIFS('GuV - Gesamtübersicht'!AF:AF,'GuV - Gesamtübersicht'!$A:$A,'kontool Export Jahr 1'!$C10)</f>
        <v>0</v>
      </c>
    </row>
    <row r="11" spans="2:35" x14ac:dyDescent="0.2">
      <c r="B11" s="37"/>
      <c r="C11" s="30" t="s">
        <v>282</v>
      </c>
      <c r="D11" s="37"/>
      <c r="E11" s="91">
        <v>63000</v>
      </c>
      <c r="F11" s="60">
        <f t="shared" ref="F11:F41" si="0">F10</f>
        <v>2020</v>
      </c>
      <c r="G11" s="61">
        <f>SUMIFS('GuV - Gesamtübersicht'!U:U,'GuV - Gesamtübersicht'!$A:$A,'kontool Export Jahr 1'!$C11)</f>
        <v>0</v>
      </c>
      <c r="H11" s="61">
        <f>SUMIFS('GuV - Gesamtübersicht'!V:V,'GuV - Gesamtübersicht'!$A:$A,'kontool Export Jahr 1'!$C11)</f>
        <v>0</v>
      </c>
      <c r="I11" s="61">
        <f>SUMIFS('GuV - Gesamtübersicht'!W:W,'GuV - Gesamtübersicht'!$A:$A,'kontool Export Jahr 1'!$C11)</f>
        <v>0</v>
      </c>
      <c r="J11" s="61">
        <f>SUMIFS('GuV - Gesamtübersicht'!X:X,'GuV - Gesamtübersicht'!$A:$A,'kontool Export Jahr 1'!$C11)</f>
        <v>0</v>
      </c>
      <c r="K11" s="61">
        <f>SUMIFS('GuV - Gesamtübersicht'!Y:Y,'GuV - Gesamtübersicht'!$A:$A,'kontool Export Jahr 1'!$C11)</f>
        <v>0</v>
      </c>
      <c r="L11" s="61">
        <f>SUMIFS('GuV - Gesamtübersicht'!Z:Z,'GuV - Gesamtübersicht'!$A:$A,'kontool Export Jahr 1'!$C11)</f>
        <v>0</v>
      </c>
      <c r="M11" s="61">
        <f>SUMIFS('GuV - Gesamtübersicht'!AA:AA,'GuV - Gesamtübersicht'!$A:$A,'kontool Export Jahr 1'!$C11)</f>
        <v>0</v>
      </c>
      <c r="N11" s="61">
        <f>SUMIFS('GuV - Gesamtübersicht'!AB:AB,'GuV - Gesamtübersicht'!$A:$A,'kontool Export Jahr 1'!$C11)</f>
        <v>0</v>
      </c>
      <c r="O11" s="61">
        <f>SUMIFS('GuV - Gesamtübersicht'!AC:AC,'GuV - Gesamtübersicht'!$A:$A,'kontool Export Jahr 1'!$C11)</f>
        <v>0</v>
      </c>
      <c r="P11" s="61">
        <f>SUMIFS('GuV - Gesamtübersicht'!AD:AD,'GuV - Gesamtübersicht'!$A:$A,'kontool Export Jahr 1'!$C11)</f>
        <v>0</v>
      </c>
      <c r="Q11" s="61">
        <f>SUMIFS('GuV - Gesamtübersicht'!AE:AE,'GuV - Gesamtübersicht'!$A:$A,'kontool Export Jahr 1'!$C11)</f>
        <v>0</v>
      </c>
      <c r="R11" s="64">
        <f>SUMIFS('GuV - Gesamtübersicht'!AF:AF,'GuV - Gesamtübersicht'!$A:$A,'kontool Export Jahr 1'!$C11)</f>
        <v>0</v>
      </c>
    </row>
    <row r="12" spans="2:35" s="37" customFormat="1" x14ac:dyDescent="0.2">
      <c r="C12" s="30" t="s">
        <v>283</v>
      </c>
      <c r="D12"/>
      <c r="E12" s="91">
        <v>64000</v>
      </c>
      <c r="F12" s="60">
        <f t="shared" si="0"/>
        <v>2020</v>
      </c>
      <c r="G12" s="61">
        <f>SUMIFS('GuV - Gesamtübersicht'!U:U,'GuV - Gesamtübersicht'!$A:$A,'kontool Export Jahr 1'!$C12)</f>
        <v>0</v>
      </c>
      <c r="H12" s="61">
        <f>SUMIFS('GuV - Gesamtübersicht'!V:V,'GuV - Gesamtübersicht'!$A:$A,'kontool Export Jahr 1'!$C12)</f>
        <v>0</v>
      </c>
      <c r="I12" s="61">
        <f>SUMIFS('GuV - Gesamtübersicht'!W:W,'GuV - Gesamtübersicht'!$A:$A,'kontool Export Jahr 1'!$C12)</f>
        <v>0</v>
      </c>
      <c r="J12" s="61">
        <f>SUMIFS('GuV - Gesamtübersicht'!X:X,'GuV - Gesamtübersicht'!$A:$A,'kontool Export Jahr 1'!$C12)</f>
        <v>0</v>
      </c>
      <c r="K12" s="61">
        <f>SUMIFS('GuV - Gesamtübersicht'!Y:Y,'GuV - Gesamtübersicht'!$A:$A,'kontool Export Jahr 1'!$C12)</f>
        <v>0</v>
      </c>
      <c r="L12" s="61">
        <f>SUMIFS('GuV - Gesamtübersicht'!Z:Z,'GuV - Gesamtübersicht'!$A:$A,'kontool Export Jahr 1'!$C12)</f>
        <v>0</v>
      </c>
      <c r="M12" s="61">
        <f>SUMIFS('GuV - Gesamtübersicht'!AA:AA,'GuV - Gesamtübersicht'!$A:$A,'kontool Export Jahr 1'!$C12)</f>
        <v>0</v>
      </c>
      <c r="N12" s="61">
        <f>SUMIFS('GuV - Gesamtübersicht'!AB:AB,'GuV - Gesamtübersicht'!$A:$A,'kontool Export Jahr 1'!$C12)</f>
        <v>0</v>
      </c>
      <c r="O12" s="61">
        <f>SUMIFS('GuV - Gesamtübersicht'!AC:AC,'GuV - Gesamtübersicht'!$A:$A,'kontool Export Jahr 1'!$C12)</f>
        <v>0</v>
      </c>
      <c r="P12" s="61">
        <f>SUMIFS('GuV - Gesamtübersicht'!AD:AD,'GuV - Gesamtübersicht'!$A:$A,'kontool Export Jahr 1'!$C12)</f>
        <v>0</v>
      </c>
      <c r="Q12" s="61">
        <f>SUMIFS('GuV - Gesamtübersicht'!AE:AE,'GuV - Gesamtübersicht'!$A:$A,'kontool Export Jahr 1'!$C12)</f>
        <v>0</v>
      </c>
      <c r="R12" s="64">
        <f>SUMIFS('GuV - Gesamtübersicht'!AF:AF,'GuV - Gesamtübersicht'!$A:$A,'kontool Export Jahr 1'!$C12)</f>
        <v>0</v>
      </c>
    </row>
    <row r="13" spans="2:35" x14ac:dyDescent="0.2">
      <c r="B13" s="37"/>
      <c r="C13" s="30" t="s">
        <v>304</v>
      </c>
      <c r="E13" s="91">
        <v>65000</v>
      </c>
      <c r="F13" s="60">
        <f t="shared" si="0"/>
        <v>2020</v>
      </c>
      <c r="G13" s="61">
        <f>SUMIFS('GuV - Gesamtübersicht'!U:U,'GuV - Gesamtübersicht'!$A:$A,'kontool Export Jahr 1'!$C13)</f>
        <v>0</v>
      </c>
      <c r="H13" s="61">
        <f>SUMIFS('GuV - Gesamtübersicht'!V:V,'GuV - Gesamtübersicht'!$A:$A,'kontool Export Jahr 1'!$C13)</f>
        <v>0</v>
      </c>
      <c r="I13" s="61">
        <f>SUMIFS('GuV - Gesamtübersicht'!W:W,'GuV - Gesamtübersicht'!$A:$A,'kontool Export Jahr 1'!$C13)</f>
        <v>0</v>
      </c>
      <c r="J13" s="61">
        <f>SUMIFS('GuV - Gesamtübersicht'!X:X,'GuV - Gesamtübersicht'!$A:$A,'kontool Export Jahr 1'!$C13)</f>
        <v>0</v>
      </c>
      <c r="K13" s="61">
        <f>SUMIFS('GuV - Gesamtübersicht'!Y:Y,'GuV - Gesamtübersicht'!$A:$A,'kontool Export Jahr 1'!$C13)</f>
        <v>0</v>
      </c>
      <c r="L13" s="61">
        <f>SUMIFS('GuV - Gesamtübersicht'!Z:Z,'GuV - Gesamtübersicht'!$A:$A,'kontool Export Jahr 1'!$C13)</f>
        <v>0</v>
      </c>
      <c r="M13" s="61">
        <f>SUMIFS('GuV - Gesamtübersicht'!AA:AA,'GuV - Gesamtübersicht'!$A:$A,'kontool Export Jahr 1'!$C13)</f>
        <v>0</v>
      </c>
      <c r="N13" s="61">
        <f>SUMIFS('GuV - Gesamtübersicht'!AB:AB,'GuV - Gesamtübersicht'!$A:$A,'kontool Export Jahr 1'!$C13)</f>
        <v>0</v>
      </c>
      <c r="O13" s="61">
        <f>SUMIFS('GuV - Gesamtübersicht'!AC:AC,'GuV - Gesamtübersicht'!$A:$A,'kontool Export Jahr 1'!$C13)</f>
        <v>0</v>
      </c>
      <c r="P13" s="61">
        <f>SUMIFS('GuV - Gesamtübersicht'!AD:AD,'GuV - Gesamtübersicht'!$A:$A,'kontool Export Jahr 1'!$C13)</f>
        <v>0</v>
      </c>
      <c r="Q13" s="61">
        <f>SUMIFS('GuV - Gesamtübersicht'!AE:AE,'GuV - Gesamtübersicht'!$A:$A,'kontool Export Jahr 1'!$C13)</f>
        <v>0</v>
      </c>
      <c r="R13" s="64">
        <f>SUMIFS('GuV - Gesamtübersicht'!AF:AF,'GuV - Gesamtübersicht'!$A:$A,'kontool Export Jahr 1'!$C13)</f>
        <v>0</v>
      </c>
    </row>
    <row r="14" spans="2:35" x14ac:dyDescent="0.2">
      <c r="B14" s="37"/>
      <c r="C14" s="30" t="s">
        <v>305</v>
      </c>
      <c r="E14" s="91">
        <v>41000</v>
      </c>
      <c r="F14" s="60">
        <f t="shared" si="0"/>
        <v>2020</v>
      </c>
      <c r="G14" s="61">
        <f>SUMIFS('GuV - Gesamtübersicht'!U:U,'GuV - Gesamtübersicht'!$A:$A,'kontool Export Jahr 1'!$C14)</f>
        <v>0</v>
      </c>
      <c r="H14" s="61">
        <f>SUMIFS('GuV - Gesamtübersicht'!V:V,'GuV - Gesamtübersicht'!$A:$A,'kontool Export Jahr 1'!$C14)</f>
        <v>0</v>
      </c>
      <c r="I14" s="61">
        <f>SUMIFS('GuV - Gesamtübersicht'!W:W,'GuV - Gesamtübersicht'!$A:$A,'kontool Export Jahr 1'!$C14)</f>
        <v>0</v>
      </c>
      <c r="J14" s="61">
        <f>SUMIFS('GuV - Gesamtübersicht'!X:X,'GuV - Gesamtübersicht'!$A:$A,'kontool Export Jahr 1'!$C14)</f>
        <v>0</v>
      </c>
      <c r="K14" s="61">
        <f>SUMIFS('GuV - Gesamtübersicht'!Y:Y,'GuV - Gesamtübersicht'!$A:$A,'kontool Export Jahr 1'!$C14)</f>
        <v>0</v>
      </c>
      <c r="L14" s="61">
        <f>SUMIFS('GuV - Gesamtübersicht'!Z:Z,'GuV - Gesamtübersicht'!$A:$A,'kontool Export Jahr 1'!$C14)</f>
        <v>0</v>
      </c>
      <c r="M14" s="61">
        <f>SUMIFS('GuV - Gesamtübersicht'!AA:AA,'GuV - Gesamtübersicht'!$A:$A,'kontool Export Jahr 1'!$C14)</f>
        <v>0</v>
      </c>
      <c r="N14" s="61">
        <f>SUMIFS('GuV - Gesamtübersicht'!AB:AB,'GuV - Gesamtübersicht'!$A:$A,'kontool Export Jahr 1'!$C14)</f>
        <v>0</v>
      </c>
      <c r="O14" s="61">
        <f>SUMIFS('GuV - Gesamtübersicht'!AC:AC,'GuV - Gesamtübersicht'!$A:$A,'kontool Export Jahr 1'!$C14)</f>
        <v>0</v>
      </c>
      <c r="P14" s="61">
        <f>SUMIFS('GuV - Gesamtübersicht'!AD:AD,'GuV - Gesamtübersicht'!$A:$A,'kontool Export Jahr 1'!$C14)</f>
        <v>0</v>
      </c>
      <c r="Q14" s="61">
        <f>SUMIFS('GuV - Gesamtübersicht'!AE:AE,'GuV - Gesamtübersicht'!$A:$A,'kontool Export Jahr 1'!$C14)</f>
        <v>0</v>
      </c>
      <c r="R14" s="64">
        <f>SUMIFS('GuV - Gesamtübersicht'!AF:AF,'GuV - Gesamtübersicht'!$A:$A,'kontool Export Jahr 1'!$C14)</f>
        <v>0</v>
      </c>
    </row>
    <row r="15" spans="2:35" x14ac:dyDescent="0.2">
      <c r="B15" s="37"/>
      <c r="C15" s="30" t="s">
        <v>306</v>
      </c>
      <c r="E15" s="91">
        <v>42000</v>
      </c>
      <c r="F15" s="60">
        <f t="shared" si="0"/>
        <v>2020</v>
      </c>
      <c r="G15" s="61">
        <f>SUMIFS('GuV - Gesamtübersicht'!U:U,'GuV - Gesamtübersicht'!$A:$A,'kontool Export Jahr 1'!$C15)</f>
        <v>0</v>
      </c>
      <c r="H15" s="61">
        <f>SUMIFS('GuV - Gesamtübersicht'!V:V,'GuV - Gesamtübersicht'!$A:$A,'kontool Export Jahr 1'!$C15)</f>
        <v>0</v>
      </c>
      <c r="I15" s="61">
        <f>SUMIFS('GuV - Gesamtübersicht'!W:W,'GuV - Gesamtübersicht'!$A:$A,'kontool Export Jahr 1'!$C15)</f>
        <v>0</v>
      </c>
      <c r="J15" s="61">
        <f>SUMIFS('GuV - Gesamtübersicht'!X:X,'GuV - Gesamtübersicht'!$A:$A,'kontool Export Jahr 1'!$C15)</f>
        <v>0</v>
      </c>
      <c r="K15" s="61">
        <f>SUMIFS('GuV - Gesamtübersicht'!Y:Y,'GuV - Gesamtübersicht'!$A:$A,'kontool Export Jahr 1'!$C15)</f>
        <v>0</v>
      </c>
      <c r="L15" s="61">
        <f>SUMIFS('GuV - Gesamtübersicht'!Z:Z,'GuV - Gesamtübersicht'!$A:$A,'kontool Export Jahr 1'!$C15)</f>
        <v>0</v>
      </c>
      <c r="M15" s="61">
        <f>SUMIFS('GuV - Gesamtübersicht'!AA:AA,'GuV - Gesamtübersicht'!$A:$A,'kontool Export Jahr 1'!$C15)</f>
        <v>0</v>
      </c>
      <c r="N15" s="61">
        <f>SUMIFS('GuV - Gesamtübersicht'!AB:AB,'GuV - Gesamtübersicht'!$A:$A,'kontool Export Jahr 1'!$C15)</f>
        <v>0</v>
      </c>
      <c r="O15" s="61">
        <f>SUMIFS('GuV - Gesamtübersicht'!AC:AC,'GuV - Gesamtübersicht'!$A:$A,'kontool Export Jahr 1'!$C15)</f>
        <v>0</v>
      </c>
      <c r="P15" s="61">
        <f>SUMIFS('GuV - Gesamtübersicht'!AD:AD,'GuV - Gesamtübersicht'!$A:$A,'kontool Export Jahr 1'!$C15)</f>
        <v>0</v>
      </c>
      <c r="Q15" s="61">
        <f>SUMIFS('GuV - Gesamtübersicht'!AE:AE,'GuV - Gesamtübersicht'!$A:$A,'kontool Export Jahr 1'!$C15)</f>
        <v>0</v>
      </c>
      <c r="R15" s="64">
        <f>SUMIFS('GuV - Gesamtübersicht'!AF:AF,'GuV - Gesamtübersicht'!$A:$A,'kontool Export Jahr 1'!$C15)</f>
        <v>0</v>
      </c>
    </row>
    <row r="16" spans="2:35" x14ac:dyDescent="0.2">
      <c r="B16" s="37"/>
      <c r="C16" s="30" t="s">
        <v>307</v>
      </c>
      <c r="E16" s="91">
        <v>44000</v>
      </c>
      <c r="F16" s="60">
        <f t="shared" si="0"/>
        <v>2020</v>
      </c>
      <c r="G16" s="61">
        <f>SUMIFS('GuV - Gesamtübersicht'!U:U,'GuV - Gesamtübersicht'!$A:$A,'kontool Export Jahr 1'!$C16)</f>
        <v>0</v>
      </c>
      <c r="H16" s="61">
        <f>SUMIFS('GuV - Gesamtübersicht'!V:V,'GuV - Gesamtübersicht'!$A:$A,'kontool Export Jahr 1'!$C16)</f>
        <v>0</v>
      </c>
      <c r="I16" s="61">
        <f>SUMIFS('GuV - Gesamtübersicht'!W:W,'GuV - Gesamtübersicht'!$A:$A,'kontool Export Jahr 1'!$C16)</f>
        <v>0</v>
      </c>
      <c r="J16" s="61">
        <f>SUMIFS('GuV - Gesamtübersicht'!X:X,'GuV - Gesamtübersicht'!$A:$A,'kontool Export Jahr 1'!$C16)</f>
        <v>0</v>
      </c>
      <c r="K16" s="61">
        <f>SUMIFS('GuV - Gesamtübersicht'!Y:Y,'GuV - Gesamtübersicht'!$A:$A,'kontool Export Jahr 1'!$C16)</f>
        <v>0</v>
      </c>
      <c r="L16" s="61">
        <f>SUMIFS('GuV - Gesamtübersicht'!Z:Z,'GuV - Gesamtübersicht'!$A:$A,'kontool Export Jahr 1'!$C16)</f>
        <v>0</v>
      </c>
      <c r="M16" s="61">
        <f>SUMIFS('GuV - Gesamtübersicht'!AA:AA,'GuV - Gesamtübersicht'!$A:$A,'kontool Export Jahr 1'!$C16)</f>
        <v>0</v>
      </c>
      <c r="N16" s="61">
        <f>SUMIFS('GuV - Gesamtübersicht'!AB:AB,'GuV - Gesamtübersicht'!$A:$A,'kontool Export Jahr 1'!$C16)</f>
        <v>0</v>
      </c>
      <c r="O16" s="61">
        <f>SUMIFS('GuV - Gesamtübersicht'!AC:AC,'GuV - Gesamtübersicht'!$A:$A,'kontool Export Jahr 1'!$C16)</f>
        <v>0</v>
      </c>
      <c r="P16" s="61">
        <f>SUMIFS('GuV - Gesamtübersicht'!AD:AD,'GuV - Gesamtübersicht'!$A:$A,'kontool Export Jahr 1'!$C16)</f>
        <v>0</v>
      </c>
      <c r="Q16" s="61">
        <f>SUMIFS('GuV - Gesamtübersicht'!AE:AE,'GuV - Gesamtübersicht'!$A:$A,'kontool Export Jahr 1'!$C16)</f>
        <v>0</v>
      </c>
      <c r="R16" s="64">
        <f>SUMIFS('GuV - Gesamtübersicht'!AF:AF,'GuV - Gesamtübersicht'!$A:$A,'kontool Export Jahr 1'!$C16)</f>
        <v>0</v>
      </c>
    </row>
    <row r="17" spans="2:18" x14ac:dyDescent="0.2">
      <c r="B17" s="37"/>
      <c r="C17" s="30" t="s">
        <v>308</v>
      </c>
      <c r="E17" s="91">
        <v>43000</v>
      </c>
      <c r="F17" s="60">
        <f t="shared" si="0"/>
        <v>2020</v>
      </c>
      <c r="G17" s="61">
        <f>SUMIFS('GuV - Gesamtübersicht'!U:U,'GuV - Gesamtübersicht'!$A:$A,'kontool Export Jahr 1'!$C17)</f>
        <v>0</v>
      </c>
      <c r="H17" s="61">
        <f>SUMIFS('GuV - Gesamtübersicht'!V:V,'GuV - Gesamtübersicht'!$A:$A,'kontool Export Jahr 1'!$C17)</f>
        <v>0</v>
      </c>
      <c r="I17" s="61">
        <f>SUMIFS('GuV - Gesamtübersicht'!W:W,'GuV - Gesamtübersicht'!$A:$A,'kontool Export Jahr 1'!$C17)</f>
        <v>0</v>
      </c>
      <c r="J17" s="61">
        <f>SUMIFS('GuV - Gesamtübersicht'!X:X,'GuV - Gesamtübersicht'!$A:$A,'kontool Export Jahr 1'!$C17)</f>
        <v>0</v>
      </c>
      <c r="K17" s="61">
        <f>SUMIFS('GuV - Gesamtübersicht'!Y:Y,'GuV - Gesamtübersicht'!$A:$A,'kontool Export Jahr 1'!$C17)</f>
        <v>0</v>
      </c>
      <c r="L17" s="61">
        <f>SUMIFS('GuV - Gesamtübersicht'!Z:Z,'GuV - Gesamtübersicht'!$A:$A,'kontool Export Jahr 1'!$C17)</f>
        <v>0</v>
      </c>
      <c r="M17" s="61">
        <f>SUMIFS('GuV - Gesamtübersicht'!AA:AA,'GuV - Gesamtübersicht'!$A:$A,'kontool Export Jahr 1'!$C17)</f>
        <v>0</v>
      </c>
      <c r="N17" s="61">
        <f>SUMIFS('GuV - Gesamtübersicht'!AB:AB,'GuV - Gesamtübersicht'!$A:$A,'kontool Export Jahr 1'!$C17)</f>
        <v>0</v>
      </c>
      <c r="O17" s="61">
        <f>SUMIFS('GuV - Gesamtübersicht'!AC:AC,'GuV - Gesamtübersicht'!$A:$A,'kontool Export Jahr 1'!$C17)</f>
        <v>0</v>
      </c>
      <c r="P17" s="61">
        <f>SUMIFS('GuV - Gesamtübersicht'!AD:AD,'GuV - Gesamtübersicht'!$A:$A,'kontool Export Jahr 1'!$C17)</f>
        <v>0</v>
      </c>
      <c r="Q17" s="61">
        <f>SUMIFS('GuV - Gesamtübersicht'!AE:AE,'GuV - Gesamtübersicht'!$A:$A,'kontool Export Jahr 1'!$C17)</f>
        <v>0</v>
      </c>
      <c r="R17" s="64">
        <f>SUMIFS('GuV - Gesamtübersicht'!AF:AF,'GuV - Gesamtübersicht'!$A:$A,'kontool Export Jahr 1'!$C17)</f>
        <v>0</v>
      </c>
    </row>
    <row r="18" spans="2:18" x14ac:dyDescent="0.2">
      <c r="B18" s="37"/>
      <c r="C18" s="30" t="s">
        <v>309</v>
      </c>
      <c r="E18" s="91">
        <v>43100</v>
      </c>
      <c r="F18" s="60">
        <f t="shared" si="0"/>
        <v>2020</v>
      </c>
      <c r="G18" s="61">
        <f>SUMIFS('GuV - Gesamtübersicht'!U:U,'GuV - Gesamtübersicht'!$A:$A,'kontool Export Jahr 1'!$C18)</f>
        <v>0</v>
      </c>
      <c r="H18" s="61">
        <f>SUMIFS('GuV - Gesamtübersicht'!V:V,'GuV - Gesamtübersicht'!$A:$A,'kontool Export Jahr 1'!$C18)</f>
        <v>0</v>
      </c>
      <c r="I18" s="61">
        <f>SUMIFS('GuV - Gesamtübersicht'!W:W,'GuV - Gesamtübersicht'!$A:$A,'kontool Export Jahr 1'!$C18)</f>
        <v>0</v>
      </c>
      <c r="J18" s="61">
        <f>SUMIFS('GuV - Gesamtübersicht'!X:X,'GuV - Gesamtübersicht'!$A:$A,'kontool Export Jahr 1'!$C18)</f>
        <v>0</v>
      </c>
      <c r="K18" s="61">
        <f>SUMIFS('GuV - Gesamtübersicht'!Y:Y,'GuV - Gesamtübersicht'!$A:$A,'kontool Export Jahr 1'!$C18)</f>
        <v>0</v>
      </c>
      <c r="L18" s="61">
        <f>SUMIFS('GuV - Gesamtübersicht'!Z:Z,'GuV - Gesamtübersicht'!$A:$A,'kontool Export Jahr 1'!$C18)</f>
        <v>0</v>
      </c>
      <c r="M18" s="61">
        <f>SUMIFS('GuV - Gesamtübersicht'!AA:AA,'GuV - Gesamtübersicht'!$A:$A,'kontool Export Jahr 1'!$C18)</f>
        <v>0</v>
      </c>
      <c r="N18" s="61">
        <f>SUMIFS('GuV - Gesamtübersicht'!AB:AB,'GuV - Gesamtübersicht'!$A:$A,'kontool Export Jahr 1'!$C18)</f>
        <v>0</v>
      </c>
      <c r="O18" s="61">
        <f>SUMIFS('GuV - Gesamtübersicht'!AC:AC,'GuV - Gesamtübersicht'!$A:$A,'kontool Export Jahr 1'!$C18)</f>
        <v>0</v>
      </c>
      <c r="P18" s="61">
        <f>SUMIFS('GuV - Gesamtübersicht'!AD:AD,'GuV - Gesamtübersicht'!$A:$A,'kontool Export Jahr 1'!$C18)</f>
        <v>0</v>
      </c>
      <c r="Q18" s="61">
        <f>SUMIFS('GuV - Gesamtübersicht'!AE:AE,'GuV - Gesamtübersicht'!$A:$A,'kontool Export Jahr 1'!$C18)</f>
        <v>0</v>
      </c>
      <c r="R18" s="64">
        <f>SUMIFS('GuV - Gesamtübersicht'!AF:AF,'GuV - Gesamtübersicht'!$A:$A,'kontool Export Jahr 1'!$C18)</f>
        <v>0</v>
      </c>
    </row>
    <row r="19" spans="2:18" x14ac:dyDescent="0.2">
      <c r="B19" s="37"/>
      <c r="C19" s="30" t="s">
        <v>310</v>
      </c>
      <c r="E19" s="91">
        <v>43200</v>
      </c>
      <c r="F19" s="60">
        <f t="shared" si="0"/>
        <v>2020</v>
      </c>
      <c r="G19" s="61">
        <f>SUMIFS('GuV - Gesamtübersicht'!U:U,'GuV - Gesamtübersicht'!$A:$A,'kontool Export Jahr 1'!$C19)</f>
        <v>0</v>
      </c>
      <c r="H19" s="61">
        <f>SUMIFS('GuV - Gesamtübersicht'!V:V,'GuV - Gesamtübersicht'!$A:$A,'kontool Export Jahr 1'!$C19)</f>
        <v>0</v>
      </c>
      <c r="I19" s="61">
        <f>SUMIFS('GuV - Gesamtübersicht'!W:W,'GuV - Gesamtübersicht'!$A:$A,'kontool Export Jahr 1'!$C19)</f>
        <v>0</v>
      </c>
      <c r="J19" s="61">
        <f>SUMIFS('GuV - Gesamtübersicht'!X:X,'GuV - Gesamtübersicht'!$A:$A,'kontool Export Jahr 1'!$C19)</f>
        <v>0</v>
      </c>
      <c r="K19" s="61">
        <f>SUMIFS('GuV - Gesamtübersicht'!Y:Y,'GuV - Gesamtübersicht'!$A:$A,'kontool Export Jahr 1'!$C19)</f>
        <v>0</v>
      </c>
      <c r="L19" s="61">
        <f>SUMIFS('GuV - Gesamtübersicht'!Z:Z,'GuV - Gesamtübersicht'!$A:$A,'kontool Export Jahr 1'!$C19)</f>
        <v>0</v>
      </c>
      <c r="M19" s="61">
        <f>SUMIFS('GuV - Gesamtübersicht'!AA:AA,'GuV - Gesamtübersicht'!$A:$A,'kontool Export Jahr 1'!$C19)</f>
        <v>0</v>
      </c>
      <c r="N19" s="61">
        <f>SUMIFS('GuV - Gesamtübersicht'!AB:AB,'GuV - Gesamtübersicht'!$A:$A,'kontool Export Jahr 1'!$C19)</f>
        <v>0</v>
      </c>
      <c r="O19" s="61">
        <f>SUMIFS('GuV - Gesamtübersicht'!AC:AC,'GuV - Gesamtübersicht'!$A:$A,'kontool Export Jahr 1'!$C19)</f>
        <v>0</v>
      </c>
      <c r="P19" s="61">
        <f>SUMIFS('GuV - Gesamtübersicht'!AD:AD,'GuV - Gesamtübersicht'!$A:$A,'kontool Export Jahr 1'!$C19)</f>
        <v>0</v>
      </c>
      <c r="Q19" s="61">
        <f>SUMIFS('GuV - Gesamtübersicht'!AE:AE,'GuV - Gesamtübersicht'!$A:$A,'kontool Export Jahr 1'!$C19)</f>
        <v>0</v>
      </c>
      <c r="R19" s="64">
        <f>SUMIFS('GuV - Gesamtübersicht'!AF:AF,'GuV - Gesamtübersicht'!$A:$A,'kontool Export Jahr 1'!$C19)</f>
        <v>0</v>
      </c>
    </row>
    <row r="20" spans="2:18" x14ac:dyDescent="0.2">
      <c r="B20" s="37"/>
      <c r="C20" s="30" t="s">
        <v>284</v>
      </c>
      <c r="D20" s="37"/>
      <c r="E20" s="91">
        <v>45000</v>
      </c>
      <c r="F20" s="60">
        <f t="shared" si="0"/>
        <v>2020</v>
      </c>
      <c r="G20" s="61">
        <f>SUMIFS('GuV - Gesamtübersicht'!U:U,'GuV - Gesamtübersicht'!$A:$A,'kontool Export Jahr 1'!$C20)</f>
        <v>0</v>
      </c>
      <c r="H20" s="61">
        <f>SUMIFS('GuV - Gesamtübersicht'!V:V,'GuV - Gesamtübersicht'!$A:$A,'kontool Export Jahr 1'!$C20)</f>
        <v>0</v>
      </c>
      <c r="I20" s="61">
        <f>SUMIFS('GuV - Gesamtübersicht'!W:W,'GuV - Gesamtübersicht'!$A:$A,'kontool Export Jahr 1'!$C20)</f>
        <v>0</v>
      </c>
      <c r="J20" s="61">
        <f>SUMIFS('GuV - Gesamtübersicht'!X:X,'GuV - Gesamtübersicht'!$A:$A,'kontool Export Jahr 1'!$C20)</f>
        <v>0</v>
      </c>
      <c r="K20" s="61">
        <f>SUMIFS('GuV - Gesamtübersicht'!Y:Y,'GuV - Gesamtübersicht'!$A:$A,'kontool Export Jahr 1'!$C20)</f>
        <v>0</v>
      </c>
      <c r="L20" s="61">
        <f>SUMIFS('GuV - Gesamtübersicht'!Z:Z,'GuV - Gesamtübersicht'!$A:$A,'kontool Export Jahr 1'!$C20)</f>
        <v>0</v>
      </c>
      <c r="M20" s="61">
        <f>SUMIFS('GuV - Gesamtübersicht'!AA:AA,'GuV - Gesamtübersicht'!$A:$A,'kontool Export Jahr 1'!$C20)</f>
        <v>0</v>
      </c>
      <c r="N20" s="61">
        <f>SUMIFS('GuV - Gesamtübersicht'!AB:AB,'GuV - Gesamtübersicht'!$A:$A,'kontool Export Jahr 1'!$C20)</f>
        <v>0</v>
      </c>
      <c r="O20" s="61">
        <f>SUMIFS('GuV - Gesamtübersicht'!AC:AC,'GuV - Gesamtübersicht'!$A:$A,'kontool Export Jahr 1'!$C20)</f>
        <v>0</v>
      </c>
      <c r="P20" s="61">
        <f>SUMIFS('GuV - Gesamtübersicht'!AD:AD,'GuV - Gesamtübersicht'!$A:$A,'kontool Export Jahr 1'!$C20)</f>
        <v>0</v>
      </c>
      <c r="Q20" s="61">
        <f>SUMIFS('GuV - Gesamtübersicht'!AE:AE,'GuV - Gesamtübersicht'!$A:$A,'kontool Export Jahr 1'!$C20)</f>
        <v>0</v>
      </c>
      <c r="R20" s="64">
        <f>SUMIFS('GuV - Gesamtübersicht'!AF:AF,'GuV - Gesamtübersicht'!$A:$A,'kontool Export Jahr 1'!$C20)</f>
        <v>0</v>
      </c>
    </row>
    <row r="21" spans="2:18" x14ac:dyDescent="0.2">
      <c r="B21" s="37"/>
      <c r="C21" s="30" t="s">
        <v>285</v>
      </c>
      <c r="E21" s="91">
        <v>66000</v>
      </c>
      <c r="F21" s="60">
        <f t="shared" si="0"/>
        <v>2020</v>
      </c>
      <c r="G21" s="61">
        <f>SUMIFS('GuV - Gesamtübersicht'!U:U,'GuV - Gesamtübersicht'!$A:$A,'kontool Export Jahr 1'!$C21)</f>
        <v>0</v>
      </c>
      <c r="H21" s="61">
        <f>SUMIFS('GuV - Gesamtübersicht'!V:V,'GuV - Gesamtübersicht'!$A:$A,'kontool Export Jahr 1'!$C21)</f>
        <v>0</v>
      </c>
      <c r="I21" s="61">
        <f>SUMIFS('GuV - Gesamtübersicht'!W:W,'GuV - Gesamtübersicht'!$A:$A,'kontool Export Jahr 1'!$C21)</f>
        <v>0</v>
      </c>
      <c r="J21" s="61">
        <f>SUMIFS('GuV - Gesamtübersicht'!X:X,'GuV - Gesamtübersicht'!$A:$A,'kontool Export Jahr 1'!$C21)</f>
        <v>0</v>
      </c>
      <c r="K21" s="61">
        <f>SUMIFS('GuV - Gesamtübersicht'!Y:Y,'GuV - Gesamtübersicht'!$A:$A,'kontool Export Jahr 1'!$C21)</f>
        <v>0</v>
      </c>
      <c r="L21" s="61">
        <f>SUMIFS('GuV - Gesamtübersicht'!Z:Z,'GuV - Gesamtübersicht'!$A:$A,'kontool Export Jahr 1'!$C21)</f>
        <v>0</v>
      </c>
      <c r="M21" s="61">
        <f>SUMIFS('GuV - Gesamtübersicht'!AA:AA,'GuV - Gesamtübersicht'!$A:$A,'kontool Export Jahr 1'!$C21)</f>
        <v>0</v>
      </c>
      <c r="N21" s="61">
        <f>SUMIFS('GuV - Gesamtübersicht'!AB:AB,'GuV - Gesamtübersicht'!$A:$A,'kontool Export Jahr 1'!$C21)</f>
        <v>0</v>
      </c>
      <c r="O21" s="61">
        <f>SUMIFS('GuV - Gesamtübersicht'!AC:AC,'GuV - Gesamtübersicht'!$A:$A,'kontool Export Jahr 1'!$C21)</f>
        <v>0</v>
      </c>
      <c r="P21" s="61">
        <f>SUMIFS('GuV - Gesamtübersicht'!AD:AD,'GuV - Gesamtübersicht'!$A:$A,'kontool Export Jahr 1'!$C21)</f>
        <v>0</v>
      </c>
      <c r="Q21" s="61">
        <f>SUMIFS('GuV - Gesamtübersicht'!AE:AE,'GuV - Gesamtübersicht'!$A:$A,'kontool Export Jahr 1'!$C21)</f>
        <v>0</v>
      </c>
      <c r="R21" s="64">
        <f>SUMIFS('GuV - Gesamtübersicht'!AF:AF,'GuV - Gesamtübersicht'!$A:$A,'kontool Export Jahr 1'!$C21)</f>
        <v>0</v>
      </c>
    </row>
    <row r="22" spans="2:18" x14ac:dyDescent="0.2">
      <c r="B22" s="37"/>
      <c r="C22" s="30" t="s">
        <v>286</v>
      </c>
      <c r="E22" s="91">
        <v>67000</v>
      </c>
      <c r="F22" s="60">
        <f t="shared" si="0"/>
        <v>2020</v>
      </c>
      <c r="G22" s="61">
        <f>SUMIFS('GuV - Gesamtübersicht'!U:U,'GuV - Gesamtübersicht'!$A:$A,'kontool Export Jahr 1'!$C22)</f>
        <v>0</v>
      </c>
      <c r="H22" s="61">
        <f>SUMIFS('GuV - Gesamtübersicht'!V:V,'GuV - Gesamtübersicht'!$A:$A,'kontool Export Jahr 1'!$C22)</f>
        <v>0</v>
      </c>
      <c r="I22" s="61">
        <f>SUMIFS('GuV - Gesamtübersicht'!W:W,'GuV - Gesamtübersicht'!$A:$A,'kontool Export Jahr 1'!$C22)</f>
        <v>0</v>
      </c>
      <c r="J22" s="61">
        <f>SUMIFS('GuV - Gesamtübersicht'!X:X,'GuV - Gesamtübersicht'!$A:$A,'kontool Export Jahr 1'!$C22)</f>
        <v>0</v>
      </c>
      <c r="K22" s="61">
        <f>SUMIFS('GuV - Gesamtübersicht'!Y:Y,'GuV - Gesamtübersicht'!$A:$A,'kontool Export Jahr 1'!$C22)</f>
        <v>0</v>
      </c>
      <c r="L22" s="61">
        <f>SUMIFS('GuV - Gesamtübersicht'!Z:Z,'GuV - Gesamtübersicht'!$A:$A,'kontool Export Jahr 1'!$C22)</f>
        <v>0</v>
      </c>
      <c r="M22" s="61">
        <f>SUMIFS('GuV - Gesamtübersicht'!AA:AA,'GuV - Gesamtübersicht'!$A:$A,'kontool Export Jahr 1'!$C22)</f>
        <v>0</v>
      </c>
      <c r="N22" s="61">
        <f>SUMIFS('GuV - Gesamtübersicht'!AB:AB,'GuV - Gesamtübersicht'!$A:$A,'kontool Export Jahr 1'!$C22)</f>
        <v>0</v>
      </c>
      <c r="O22" s="61">
        <f>SUMIFS('GuV - Gesamtübersicht'!AC:AC,'GuV - Gesamtübersicht'!$A:$A,'kontool Export Jahr 1'!$C22)</f>
        <v>0</v>
      </c>
      <c r="P22" s="61">
        <f>SUMIFS('GuV - Gesamtübersicht'!AD:AD,'GuV - Gesamtübersicht'!$A:$A,'kontool Export Jahr 1'!$C22)</f>
        <v>0</v>
      </c>
      <c r="Q22" s="61">
        <f>SUMIFS('GuV - Gesamtübersicht'!AE:AE,'GuV - Gesamtübersicht'!$A:$A,'kontool Export Jahr 1'!$C22)</f>
        <v>0</v>
      </c>
      <c r="R22" s="64">
        <f>SUMIFS('GuV - Gesamtübersicht'!AF:AF,'GuV - Gesamtübersicht'!$A:$A,'kontool Export Jahr 1'!$C22)</f>
        <v>0</v>
      </c>
    </row>
    <row r="23" spans="2:18" s="37" customFormat="1" x14ac:dyDescent="0.2">
      <c r="C23" s="30" t="s">
        <v>287</v>
      </c>
      <c r="D23"/>
      <c r="E23" s="91">
        <v>68000</v>
      </c>
      <c r="F23" s="60">
        <f t="shared" si="0"/>
        <v>2020</v>
      </c>
      <c r="G23" s="61">
        <f>SUMIFS('GuV - Gesamtübersicht'!U:U,'GuV - Gesamtübersicht'!$A:$A,'kontool Export Jahr 1'!$C23)</f>
        <v>0</v>
      </c>
      <c r="H23" s="61">
        <f>SUMIFS('GuV - Gesamtübersicht'!V:V,'GuV - Gesamtübersicht'!$A:$A,'kontool Export Jahr 1'!$C23)</f>
        <v>0</v>
      </c>
      <c r="I23" s="61">
        <f>SUMIFS('GuV - Gesamtübersicht'!W:W,'GuV - Gesamtübersicht'!$A:$A,'kontool Export Jahr 1'!$C23)</f>
        <v>0</v>
      </c>
      <c r="J23" s="61">
        <f>SUMIFS('GuV - Gesamtübersicht'!X:X,'GuV - Gesamtübersicht'!$A:$A,'kontool Export Jahr 1'!$C23)</f>
        <v>0</v>
      </c>
      <c r="K23" s="61">
        <f>SUMIFS('GuV - Gesamtübersicht'!Y:Y,'GuV - Gesamtübersicht'!$A:$A,'kontool Export Jahr 1'!$C23)</f>
        <v>0</v>
      </c>
      <c r="L23" s="61">
        <f>SUMIFS('GuV - Gesamtübersicht'!Z:Z,'GuV - Gesamtübersicht'!$A:$A,'kontool Export Jahr 1'!$C23)</f>
        <v>0</v>
      </c>
      <c r="M23" s="61">
        <f>SUMIFS('GuV - Gesamtübersicht'!AA:AA,'GuV - Gesamtübersicht'!$A:$A,'kontool Export Jahr 1'!$C23)</f>
        <v>0</v>
      </c>
      <c r="N23" s="61">
        <f>SUMIFS('GuV - Gesamtübersicht'!AB:AB,'GuV - Gesamtübersicht'!$A:$A,'kontool Export Jahr 1'!$C23)</f>
        <v>0</v>
      </c>
      <c r="O23" s="61">
        <f>SUMIFS('GuV - Gesamtübersicht'!AC:AC,'GuV - Gesamtübersicht'!$A:$A,'kontool Export Jahr 1'!$C23)</f>
        <v>0</v>
      </c>
      <c r="P23" s="61">
        <f>SUMIFS('GuV - Gesamtübersicht'!AD:AD,'GuV - Gesamtübersicht'!$A:$A,'kontool Export Jahr 1'!$C23)</f>
        <v>0</v>
      </c>
      <c r="Q23" s="61">
        <f>SUMIFS('GuV - Gesamtübersicht'!AE:AE,'GuV - Gesamtübersicht'!$A:$A,'kontool Export Jahr 1'!$C23)</f>
        <v>0</v>
      </c>
      <c r="R23" s="64">
        <f>SUMIFS('GuV - Gesamtübersicht'!AF:AF,'GuV - Gesamtübersicht'!$A:$A,'kontool Export Jahr 1'!$C23)</f>
        <v>0</v>
      </c>
    </row>
    <row r="24" spans="2:18" x14ac:dyDescent="0.2">
      <c r="B24" s="37"/>
      <c r="C24" s="30" t="s">
        <v>311</v>
      </c>
      <c r="E24" s="91">
        <v>53000</v>
      </c>
      <c r="F24" s="60">
        <f t="shared" si="0"/>
        <v>2020</v>
      </c>
      <c r="G24" s="61">
        <f>SUMIFS('GuV - Gesamtübersicht'!U:U,'GuV - Gesamtübersicht'!$A:$A,'kontool Export Jahr 1'!$C24)</f>
        <v>0</v>
      </c>
      <c r="H24" s="61">
        <f>SUMIFS('GuV - Gesamtübersicht'!V:V,'GuV - Gesamtübersicht'!$A:$A,'kontool Export Jahr 1'!$C24)</f>
        <v>0</v>
      </c>
      <c r="I24" s="61">
        <f>SUMIFS('GuV - Gesamtübersicht'!W:W,'GuV - Gesamtübersicht'!$A:$A,'kontool Export Jahr 1'!$C24)</f>
        <v>0</v>
      </c>
      <c r="J24" s="61">
        <f>SUMIFS('GuV - Gesamtübersicht'!X:X,'GuV - Gesamtübersicht'!$A:$A,'kontool Export Jahr 1'!$C24)</f>
        <v>0</v>
      </c>
      <c r="K24" s="61">
        <f>SUMIFS('GuV - Gesamtübersicht'!Y:Y,'GuV - Gesamtübersicht'!$A:$A,'kontool Export Jahr 1'!$C24)</f>
        <v>0</v>
      </c>
      <c r="L24" s="61">
        <f>SUMIFS('GuV - Gesamtübersicht'!Z:Z,'GuV - Gesamtübersicht'!$A:$A,'kontool Export Jahr 1'!$C24)</f>
        <v>0</v>
      </c>
      <c r="M24" s="61">
        <f>SUMIFS('GuV - Gesamtübersicht'!AA:AA,'GuV - Gesamtübersicht'!$A:$A,'kontool Export Jahr 1'!$C24)</f>
        <v>0</v>
      </c>
      <c r="N24" s="61">
        <f>SUMIFS('GuV - Gesamtübersicht'!AB:AB,'GuV - Gesamtübersicht'!$A:$A,'kontool Export Jahr 1'!$C24)</f>
        <v>0</v>
      </c>
      <c r="O24" s="61">
        <f>SUMIFS('GuV - Gesamtübersicht'!AC:AC,'GuV - Gesamtübersicht'!$A:$A,'kontool Export Jahr 1'!$C24)</f>
        <v>0</v>
      </c>
      <c r="P24" s="61">
        <f>SUMIFS('GuV - Gesamtübersicht'!AD:AD,'GuV - Gesamtübersicht'!$A:$A,'kontool Export Jahr 1'!$C24)</f>
        <v>0</v>
      </c>
      <c r="Q24" s="61">
        <f>SUMIFS('GuV - Gesamtübersicht'!AE:AE,'GuV - Gesamtübersicht'!$A:$A,'kontool Export Jahr 1'!$C24)</f>
        <v>0</v>
      </c>
      <c r="R24" s="64">
        <f>SUMIFS('GuV - Gesamtübersicht'!AF:AF,'GuV - Gesamtübersicht'!$A:$A,'kontool Export Jahr 1'!$C24)</f>
        <v>0</v>
      </c>
    </row>
    <row r="25" spans="2:18" x14ac:dyDescent="0.2">
      <c r="B25" s="37"/>
      <c r="C25" s="30" t="s">
        <v>288</v>
      </c>
      <c r="E25" s="91">
        <v>47000</v>
      </c>
      <c r="F25" s="60">
        <f t="shared" si="0"/>
        <v>2020</v>
      </c>
      <c r="G25" s="61">
        <f>SUMIFS('GuV - Gesamtübersicht'!U:U,'GuV - Gesamtübersicht'!$A:$A,'kontool Export Jahr 1'!$C25)</f>
        <v>0</v>
      </c>
      <c r="H25" s="61">
        <f>SUMIFS('GuV - Gesamtübersicht'!V:V,'GuV - Gesamtübersicht'!$A:$A,'kontool Export Jahr 1'!$C25)</f>
        <v>0</v>
      </c>
      <c r="I25" s="61">
        <f>SUMIFS('GuV - Gesamtübersicht'!W:W,'GuV - Gesamtübersicht'!$A:$A,'kontool Export Jahr 1'!$C25)</f>
        <v>0</v>
      </c>
      <c r="J25" s="61">
        <f>SUMIFS('GuV - Gesamtübersicht'!X:X,'GuV - Gesamtübersicht'!$A:$A,'kontool Export Jahr 1'!$C25)</f>
        <v>0</v>
      </c>
      <c r="K25" s="61">
        <f>SUMIFS('GuV - Gesamtübersicht'!Y:Y,'GuV - Gesamtübersicht'!$A:$A,'kontool Export Jahr 1'!$C25)</f>
        <v>0</v>
      </c>
      <c r="L25" s="61">
        <f>SUMIFS('GuV - Gesamtübersicht'!Z:Z,'GuV - Gesamtübersicht'!$A:$A,'kontool Export Jahr 1'!$C25)</f>
        <v>0</v>
      </c>
      <c r="M25" s="61">
        <f>SUMIFS('GuV - Gesamtübersicht'!AA:AA,'GuV - Gesamtübersicht'!$A:$A,'kontool Export Jahr 1'!$C25)</f>
        <v>0</v>
      </c>
      <c r="N25" s="61">
        <f>SUMIFS('GuV - Gesamtübersicht'!AB:AB,'GuV - Gesamtübersicht'!$A:$A,'kontool Export Jahr 1'!$C25)</f>
        <v>0</v>
      </c>
      <c r="O25" s="61">
        <f>SUMIFS('GuV - Gesamtübersicht'!AC:AC,'GuV - Gesamtübersicht'!$A:$A,'kontool Export Jahr 1'!$C25)</f>
        <v>0</v>
      </c>
      <c r="P25" s="61">
        <f>SUMIFS('GuV - Gesamtübersicht'!AD:AD,'GuV - Gesamtübersicht'!$A:$A,'kontool Export Jahr 1'!$C25)</f>
        <v>0</v>
      </c>
      <c r="Q25" s="61">
        <f>SUMIFS('GuV - Gesamtübersicht'!AE:AE,'GuV - Gesamtübersicht'!$A:$A,'kontool Export Jahr 1'!$C25)</f>
        <v>0</v>
      </c>
      <c r="R25" s="64">
        <f>SUMIFS('GuV - Gesamtübersicht'!AF:AF,'GuV - Gesamtübersicht'!$A:$A,'kontool Export Jahr 1'!$C25)</f>
        <v>0</v>
      </c>
    </row>
    <row r="26" spans="2:18" x14ac:dyDescent="0.2">
      <c r="B26" s="37"/>
      <c r="C26" s="30" t="s">
        <v>289</v>
      </c>
      <c r="E26" s="91">
        <v>54000</v>
      </c>
      <c r="F26" s="60">
        <f t="shared" si="0"/>
        <v>2020</v>
      </c>
      <c r="G26" s="61">
        <f>SUMIFS('GuV - Gesamtübersicht'!U:U,'GuV - Gesamtübersicht'!$A:$A,'kontool Export Jahr 1'!$C26)</f>
        <v>0</v>
      </c>
      <c r="H26" s="61">
        <f>SUMIFS('GuV - Gesamtübersicht'!V:V,'GuV - Gesamtübersicht'!$A:$A,'kontool Export Jahr 1'!$C26)</f>
        <v>0</v>
      </c>
      <c r="I26" s="61">
        <f>SUMIFS('GuV - Gesamtübersicht'!W:W,'GuV - Gesamtübersicht'!$A:$A,'kontool Export Jahr 1'!$C26)</f>
        <v>0</v>
      </c>
      <c r="J26" s="61">
        <f>SUMIFS('GuV - Gesamtübersicht'!X:X,'GuV - Gesamtübersicht'!$A:$A,'kontool Export Jahr 1'!$C26)</f>
        <v>0</v>
      </c>
      <c r="K26" s="61">
        <f>SUMIFS('GuV - Gesamtübersicht'!Y:Y,'GuV - Gesamtübersicht'!$A:$A,'kontool Export Jahr 1'!$C26)</f>
        <v>0</v>
      </c>
      <c r="L26" s="61">
        <f>SUMIFS('GuV - Gesamtübersicht'!Z:Z,'GuV - Gesamtübersicht'!$A:$A,'kontool Export Jahr 1'!$C26)</f>
        <v>0</v>
      </c>
      <c r="M26" s="61">
        <f>SUMIFS('GuV - Gesamtübersicht'!AA:AA,'GuV - Gesamtübersicht'!$A:$A,'kontool Export Jahr 1'!$C26)</f>
        <v>0</v>
      </c>
      <c r="N26" s="61">
        <f>SUMIFS('GuV - Gesamtübersicht'!AB:AB,'GuV - Gesamtübersicht'!$A:$A,'kontool Export Jahr 1'!$C26)</f>
        <v>0</v>
      </c>
      <c r="O26" s="61">
        <f>SUMIFS('GuV - Gesamtübersicht'!AC:AC,'GuV - Gesamtübersicht'!$A:$A,'kontool Export Jahr 1'!$C26)</f>
        <v>0</v>
      </c>
      <c r="P26" s="61">
        <f>SUMIFS('GuV - Gesamtübersicht'!AD:AD,'GuV - Gesamtübersicht'!$A:$A,'kontool Export Jahr 1'!$C26)</f>
        <v>0</v>
      </c>
      <c r="Q26" s="61">
        <f>SUMIFS('GuV - Gesamtübersicht'!AE:AE,'GuV - Gesamtübersicht'!$A:$A,'kontool Export Jahr 1'!$C26)</f>
        <v>0</v>
      </c>
      <c r="R26" s="64">
        <f>SUMIFS('GuV - Gesamtübersicht'!AF:AF,'GuV - Gesamtübersicht'!$A:$A,'kontool Export Jahr 1'!$C26)</f>
        <v>0</v>
      </c>
    </row>
    <row r="27" spans="2:18" x14ac:dyDescent="0.2">
      <c r="B27" s="37"/>
      <c r="C27" s="30" t="s">
        <v>290</v>
      </c>
      <c r="E27" s="91">
        <v>49000</v>
      </c>
      <c r="F27" s="60">
        <f t="shared" si="0"/>
        <v>2020</v>
      </c>
      <c r="G27" s="61">
        <f>SUMIFS('GuV - Gesamtübersicht'!U:U,'GuV - Gesamtübersicht'!$A:$A,'kontool Export Jahr 1'!$C27)</f>
        <v>0</v>
      </c>
      <c r="H27" s="61">
        <f>SUMIFS('GuV - Gesamtübersicht'!V:V,'GuV - Gesamtübersicht'!$A:$A,'kontool Export Jahr 1'!$C27)</f>
        <v>0</v>
      </c>
      <c r="I27" s="61">
        <f>SUMIFS('GuV - Gesamtübersicht'!W:W,'GuV - Gesamtübersicht'!$A:$A,'kontool Export Jahr 1'!$C27)</f>
        <v>0</v>
      </c>
      <c r="J27" s="61">
        <f>SUMIFS('GuV - Gesamtübersicht'!X:X,'GuV - Gesamtübersicht'!$A:$A,'kontool Export Jahr 1'!$C27)</f>
        <v>0</v>
      </c>
      <c r="K27" s="61">
        <f>SUMIFS('GuV - Gesamtübersicht'!Y:Y,'GuV - Gesamtübersicht'!$A:$A,'kontool Export Jahr 1'!$C27)</f>
        <v>0</v>
      </c>
      <c r="L27" s="61">
        <f>SUMIFS('GuV - Gesamtübersicht'!Z:Z,'GuV - Gesamtübersicht'!$A:$A,'kontool Export Jahr 1'!$C27)</f>
        <v>0</v>
      </c>
      <c r="M27" s="61">
        <f>SUMIFS('GuV - Gesamtübersicht'!AA:AA,'GuV - Gesamtübersicht'!$A:$A,'kontool Export Jahr 1'!$C27)</f>
        <v>0</v>
      </c>
      <c r="N27" s="61">
        <f>SUMIFS('GuV - Gesamtübersicht'!AB:AB,'GuV - Gesamtübersicht'!$A:$A,'kontool Export Jahr 1'!$C27)</f>
        <v>0</v>
      </c>
      <c r="O27" s="61">
        <f>SUMIFS('GuV - Gesamtübersicht'!AC:AC,'GuV - Gesamtübersicht'!$A:$A,'kontool Export Jahr 1'!$C27)</f>
        <v>0</v>
      </c>
      <c r="P27" s="61">
        <f>SUMIFS('GuV - Gesamtübersicht'!AD:AD,'GuV - Gesamtübersicht'!$A:$A,'kontool Export Jahr 1'!$C27)</f>
        <v>0</v>
      </c>
      <c r="Q27" s="61">
        <f>SUMIFS('GuV - Gesamtübersicht'!AE:AE,'GuV - Gesamtübersicht'!$A:$A,'kontool Export Jahr 1'!$C27)</f>
        <v>0</v>
      </c>
      <c r="R27" s="64">
        <f>SUMIFS('GuV - Gesamtübersicht'!AF:AF,'GuV - Gesamtübersicht'!$A:$A,'kontool Export Jahr 1'!$C27)</f>
        <v>0</v>
      </c>
    </row>
    <row r="28" spans="2:18" x14ac:dyDescent="0.2">
      <c r="B28" s="37"/>
      <c r="C28" s="30" t="s">
        <v>291</v>
      </c>
      <c r="E28" s="91">
        <v>48000</v>
      </c>
      <c r="F28" s="60">
        <f t="shared" si="0"/>
        <v>2020</v>
      </c>
      <c r="G28" s="61">
        <f>SUMIFS('GuV - Gesamtübersicht'!U:U,'GuV - Gesamtübersicht'!$A:$A,'kontool Export Jahr 1'!$C28)</f>
        <v>0</v>
      </c>
      <c r="H28" s="61">
        <f>SUMIFS('GuV - Gesamtübersicht'!V:V,'GuV - Gesamtübersicht'!$A:$A,'kontool Export Jahr 1'!$C28)</f>
        <v>0</v>
      </c>
      <c r="I28" s="61">
        <f>SUMIFS('GuV - Gesamtübersicht'!W:W,'GuV - Gesamtübersicht'!$A:$A,'kontool Export Jahr 1'!$C28)</f>
        <v>0</v>
      </c>
      <c r="J28" s="61">
        <f>SUMIFS('GuV - Gesamtübersicht'!X:X,'GuV - Gesamtübersicht'!$A:$A,'kontool Export Jahr 1'!$C28)</f>
        <v>0</v>
      </c>
      <c r="K28" s="61">
        <f>SUMIFS('GuV - Gesamtübersicht'!Y:Y,'GuV - Gesamtübersicht'!$A:$A,'kontool Export Jahr 1'!$C28)</f>
        <v>0</v>
      </c>
      <c r="L28" s="61">
        <f>SUMIFS('GuV - Gesamtübersicht'!Z:Z,'GuV - Gesamtübersicht'!$A:$A,'kontool Export Jahr 1'!$C28)</f>
        <v>0</v>
      </c>
      <c r="M28" s="61">
        <f>SUMIFS('GuV - Gesamtübersicht'!AA:AA,'GuV - Gesamtübersicht'!$A:$A,'kontool Export Jahr 1'!$C28)</f>
        <v>0</v>
      </c>
      <c r="N28" s="61">
        <f>SUMIFS('GuV - Gesamtübersicht'!AB:AB,'GuV - Gesamtübersicht'!$A:$A,'kontool Export Jahr 1'!$C28)</f>
        <v>0</v>
      </c>
      <c r="O28" s="61">
        <f>SUMIFS('GuV - Gesamtübersicht'!AC:AC,'GuV - Gesamtübersicht'!$A:$A,'kontool Export Jahr 1'!$C28)</f>
        <v>0</v>
      </c>
      <c r="P28" s="61">
        <f>SUMIFS('GuV - Gesamtübersicht'!AD:AD,'GuV - Gesamtübersicht'!$A:$A,'kontool Export Jahr 1'!$C28)</f>
        <v>0</v>
      </c>
      <c r="Q28" s="61">
        <f>SUMIFS('GuV - Gesamtübersicht'!AE:AE,'GuV - Gesamtübersicht'!$A:$A,'kontool Export Jahr 1'!$C28)</f>
        <v>0</v>
      </c>
      <c r="R28" s="64">
        <f>SUMIFS('GuV - Gesamtübersicht'!AF:AF,'GuV - Gesamtübersicht'!$A:$A,'kontool Export Jahr 1'!$C28)</f>
        <v>0</v>
      </c>
    </row>
    <row r="29" spans="2:18" s="37" customFormat="1" x14ac:dyDescent="0.2">
      <c r="C29" s="30" t="s">
        <v>292</v>
      </c>
      <c r="D29"/>
      <c r="E29" s="91">
        <v>52000</v>
      </c>
      <c r="F29" s="60">
        <f t="shared" si="0"/>
        <v>2020</v>
      </c>
      <c r="G29" s="61">
        <f>SUMIFS('GuV - Gesamtübersicht'!U:U,'GuV - Gesamtübersicht'!$A:$A,'kontool Export Jahr 1'!$C29)</f>
        <v>0</v>
      </c>
      <c r="H29" s="61">
        <f>SUMIFS('GuV - Gesamtübersicht'!V:V,'GuV - Gesamtübersicht'!$A:$A,'kontool Export Jahr 1'!$C29)</f>
        <v>0</v>
      </c>
      <c r="I29" s="61">
        <f>SUMIFS('GuV - Gesamtübersicht'!W:W,'GuV - Gesamtübersicht'!$A:$A,'kontool Export Jahr 1'!$C29)</f>
        <v>0</v>
      </c>
      <c r="J29" s="61">
        <f>SUMIFS('GuV - Gesamtübersicht'!X:X,'GuV - Gesamtübersicht'!$A:$A,'kontool Export Jahr 1'!$C29)</f>
        <v>0</v>
      </c>
      <c r="K29" s="61">
        <f>SUMIFS('GuV - Gesamtübersicht'!Y:Y,'GuV - Gesamtübersicht'!$A:$A,'kontool Export Jahr 1'!$C29)</f>
        <v>0</v>
      </c>
      <c r="L29" s="61">
        <f>SUMIFS('GuV - Gesamtübersicht'!Z:Z,'GuV - Gesamtübersicht'!$A:$A,'kontool Export Jahr 1'!$C29)</f>
        <v>0</v>
      </c>
      <c r="M29" s="61">
        <f>SUMIFS('GuV - Gesamtübersicht'!AA:AA,'GuV - Gesamtübersicht'!$A:$A,'kontool Export Jahr 1'!$C29)</f>
        <v>0</v>
      </c>
      <c r="N29" s="61">
        <f>SUMIFS('GuV - Gesamtübersicht'!AB:AB,'GuV - Gesamtübersicht'!$A:$A,'kontool Export Jahr 1'!$C29)</f>
        <v>0</v>
      </c>
      <c r="O29" s="61">
        <f>SUMIFS('GuV - Gesamtübersicht'!AC:AC,'GuV - Gesamtübersicht'!$A:$A,'kontool Export Jahr 1'!$C29)</f>
        <v>0</v>
      </c>
      <c r="P29" s="61">
        <f>SUMIFS('GuV - Gesamtübersicht'!AD:AD,'GuV - Gesamtübersicht'!$A:$A,'kontool Export Jahr 1'!$C29)</f>
        <v>0</v>
      </c>
      <c r="Q29" s="61">
        <f>SUMIFS('GuV - Gesamtübersicht'!AE:AE,'GuV - Gesamtübersicht'!$A:$A,'kontool Export Jahr 1'!$C29)</f>
        <v>0</v>
      </c>
      <c r="R29" s="64">
        <f>SUMIFS('GuV - Gesamtübersicht'!AF:AF,'GuV - Gesamtübersicht'!$A:$A,'kontool Export Jahr 1'!$C29)</f>
        <v>0</v>
      </c>
    </row>
    <row r="30" spans="2:18" x14ac:dyDescent="0.2">
      <c r="C30" s="30" t="s">
        <v>293</v>
      </c>
      <c r="E30" s="91">
        <v>69000</v>
      </c>
      <c r="F30" s="60">
        <f t="shared" si="0"/>
        <v>2020</v>
      </c>
      <c r="G30" s="61">
        <f>SUMIFS('GuV - Gesamtübersicht'!U:U,'GuV - Gesamtübersicht'!$A:$A,'kontool Export Jahr 1'!$C30)</f>
        <v>0</v>
      </c>
      <c r="H30" s="61">
        <f>SUMIFS('GuV - Gesamtübersicht'!V:V,'GuV - Gesamtübersicht'!$A:$A,'kontool Export Jahr 1'!$C30)</f>
        <v>0</v>
      </c>
      <c r="I30" s="61">
        <f>SUMIFS('GuV - Gesamtübersicht'!W:W,'GuV - Gesamtübersicht'!$A:$A,'kontool Export Jahr 1'!$C30)</f>
        <v>0</v>
      </c>
      <c r="J30" s="61">
        <f>SUMIFS('GuV - Gesamtübersicht'!X:X,'GuV - Gesamtübersicht'!$A:$A,'kontool Export Jahr 1'!$C30)</f>
        <v>0</v>
      </c>
      <c r="K30" s="61">
        <f>SUMIFS('GuV - Gesamtübersicht'!Y:Y,'GuV - Gesamtübersicht'!$A:$A,'kontool Export Jahr 1'!$C30)</f>
        <v>0</v>
      </c>
      <c r="L30" s="61">
        <f>SUMIFS('GuV - Gesamtübersicht'!Z:Z,'GuV - Gesamtübersicht'!$A:$A,'kontool Export Jahr 1'!$C30)</f>
        <v>0</v>
      </c>
      <c r="M30" s="61">
        <f>SUMIFS('GuV - Gesamtübersicht'!AA:AA,'GuV - Gesamtübersicht'!$A:$A,'kontool Export Jahr 1'!$C30)</f>
        <v>0</v>
      </c>
      <c r="N30" s="61">
        <f>SUMIFS('GuV - Gesamtübersicht'!AB:AB,'GuV - Gesamtübersicht'!$A:$A,'kontool Export Jahr 1'!$C30)</f>
        <v>0</v>
      </c>
      <c r="O30" s="61">
        <f>SUMIFS('GuV - Gesamtübersicht'!AC:AC,'GuV - Gesamtübersicht'!$A:$A,'kontool Export Jahr 1'!$C30)</f>
        <v>0</v>
      </c>
      <c r="P30" s="61">
        <f>SUMIFS('GuV - Gesamtübersicht'!AD:AD,'GuV - Gesamtübersicht'!$A:$A,'kontool Export Jahr 1'!$C30)</f>
        <v>0</v>
      </c>
      <c r="Q30" s="61">
        <f>SUMIFS('GuV - Gesamtübersicht'!AE:AE,'GuV - Gesamtübersicht'!$A:$A,'kontool Export Jahr 1'!$C30)</f>
        <v>0</v>
      </c>
      <c r="R30" s="64">
        <f>SUMIFS('GuV - Gesamtübersicht'!AF:AF,'GuV - Gesamtübersicht'!$A:$A,'kontool Export Jahr 1'!$C30)</f>
        <v>0</v>
      </c>
    </row>
    <row r="31" spans="2:18" x14ac:dyDescent="0.2">
      <c r="C31" s="30" t="s">
        <v>294</v>
      </c>
      <c r="E31" s="91">
        <v>50000</v>
      </c>
      <c r="F31" s="60">
        <f t="shared" si="0"/>
        <v>2020</v>
      </c>
      <c r="G31" s="61">
        <f>SUMIFS('GuV - Gesamtübersicht'!U:U,'GuV - Gesamtübersicht'!$A:$A,'kontool Export Jahr 1'!$C31)</f>
        <v>0</v>
      </c>
      <c r="H31" s="61">
        <f>SUMIFS('GuV - Gesamtübersicht'!V:V,'GuV - Gesamtübersicht'!$A:$A,'kontool Export Jahr 1'!$C31)</f>
        <v>0</v>
      </c>
      <c r="I31" s="61">
        <f>SUMIFS('GuV - Gesamtübersicht'!W:W,'GuV - Gesamtübersicht'!$A:$A,'kontool Export Jahr 1'!$C31)</f>
        <v>0</v>
      </c>
      <c r="J31" s="61">
        <f>SUMIFS('GuV - Gesamtübersicht'!X:X,'GuV - Gesamtübersicht'!$A:$A,'kontool Export Jahr 1'!$C31)</f>
        <v>0</v>
      </c>
      <c r="K31" s="61">
        <f>SUMIFS('GuV - Gesamtübersicht'!Y:Y,'GuV - Gesamtübersicht'!$A:$A,'kontool Export Jahr 1'!$C31)</f>
        <v>0</v>
      </c>
      <c r="L31" s="61">
        <f>SUMIFS('GuV - Gesamtübersicht'!Z:Z,'GuV - Gesamtübersicht'!$A:$A,'kontool Export Jahr 1'!$C31)</f>
        <v>0</v>
      </c>
      <c r="M31" s="61">
        <f>SUMIFS('GuV - Gesamtübersicht'!AA:AA,'GuV - Gesamtübersicht'!$A:$A,'kontool Export Jahr 1'!$C31)</f>
        <v>0</v>
      </c>
      <c r="N31" s="61">
        <f>SUMIFS('GuV - Gesamtübersicht'!AB:AB,'GuV - Gesamtübersicht'!$A:$A,'kontool Export Jahr 1'!$C31)</f>
        <v>0</v>
      </c>
      <c r="O31" s="61">
        <f>SUMIFS('GuV - Gesamtübersicht'!AC:AC,'GuV - Gesamtübersicht'!$A:$A,'kontool Export Jahr 1'!$C31)</f>
        <v>0</v>
      </c>
      <c r="P31" s="61">
        <f>SUMIFS('GuV - Gesamtübersicht'!AD:AD,'GuV - Gesamtübersicht'!$A:$A,'kontool Export Jahr 1'!$C31)</f>
        <v>0</v>
      </c>
      <c r="Q31" s="61">
        <f>SUMIFS('GuV - Gesamtübersicht'!AE:AE,'GuV - Gesamtübersicht'!$A:$A,'kontool Export Jahr 1'!$C31)</f>
        <v>0</v>
      </c>
      <c r="R31" s="64">
        <f>SUMIFS('GuV - Gesamtübersicht'!AF:AF,'GuV - Gesamtübersicht'!$A:$A,'kontool Export Jahr 1'!$C31)</f>
        <v>0</v>
      </c>
    </row>
    <row r="32" spans="2:18" x14ac:dyDescent="0.2">
      <c r="C32" s="30" t="s">
        <v>295</v>
      </c>
      <c r="E32" s="91">
        <v>46000</v>
      </c>
      <c r="F32" s="60">
        <f t="shared" si="0"/>
        <v>2020</v>
      </c>
      <c r="G32" s="61">
        <f>SUMIFS('GuV - Gesamtübersicht'!U:U,'GuV - Gesamtübersicht'!$A:$A,'kontool Export Jahr 1'!$C32)</f>
        <v>0</v>
      </c>
      <c r="H32" s="61">
        <f>SUMIFS('GuV - Gesamtübersicht'!V:V,'GuV - Gesamtübersicht'!$A:$A,'kontool Export Jahr 1'!$C32)</f>
        <v>0</v>
      </c>
      <c r="I32" s="61">
        <f>SUMIFS('GuV - Gesamtübersicht'!W:W,'GuV - Gesamtübersicht'!$A:$A,'kontool Export Jahr 1'!$C32)</f>
        <v>0</v>
      </c>
      <c r="J32" s="61">
        <f>SUMIFS('GuV - Gesamtübersicht'!X:X,'GuV - Gesamtübersicht'!$A:$A,'kontool Export Jahr 1'!$C32)</f>
        <v>0</v>
      </c>
      <c r="K32" s="61">
        <f>SUMIFS('GuV - Gesamtübersicht'!Y:Y,'GuV - Gesamtübersicht'!$A:$A,'kontool Export Jahr 1'!$C32)</f>
        <v>0</v>
      </c>
      <c r="L32" s="61">
        <f>SUMIFS('GuV - Gesamtübersicht'!Z:Z,'GuV - Gesamtübersicht'!$A:$A,'kontool Export Jahr 1'!$C32)</f>
        <v>0</v>
      </c>
      <c r="M32" s="61">
        <f>SUMIFS('GuV - Gesamtübersicht'!AA:AA,'GuV - Gesamtübersicht'!$A:$A,'kontool Export Jahr 1'!$C32)</f>
        <v>0</v>
      </c>
      <c r="N32" s="61">
        <f>SUMIFS('GuV - Gesamtübersicht'!AB:AB,'GuV - Gesamtübersicht'!$A:$A,'kontool Export Jahr 1'!$C32)</f>
        <v>0</v>
      </c>
      <c r="O32" s="61">
        <f>SUMIFS('GuV - Gesamtübersicht'!AC:AC,'GuV - Gesamtübersicht'!$A:$A,'kontool Export Jahr 1'!$C32)</f>
        <v>0</v>
      </c>
      <c r="P32" s="61">
        <f>SUMIFS('GuV - Gesamtübersicht'!AD:AD,'GuV - Gesamtübersicht'!$A:$A,'kontool Export Jahr 1'!$C32)</f>
        <v>0</v>
      </c>
      <c r="Q32" s="61">
        <f>SUMIFS('GuV - Gesamtübersicht'!AE:AE,'GuV - Gesamtübersicht'!$A:$A,'kontool Export Jahr 1'!$C32)</f>
        <v>0</v>
      </c>
      <c r="R32" s="64">
        <f>SUMIFS('GuV - Gesamtübersicht'!AF:AF,'GuV - Gesamtübersicht'!$A:$A,'kontool Export Jahr 1'!$C32)</f>
        <v>0</v>
      </c>
    </row>
    <row r="33" spans="3:18" x14ac:dyDescent="0.2">
      <c r="C33" s="30" t="s">
        <v>296</v>
      </c>
      <c r="E33" s="91">
        <v>71000</v>
      </c>
      <c r="F33" s="60">
        <f t="shared" si="0"/>
        <v>2020</v>
      </c>
      <c r="G33" s="61">
        <f>SUMIFS('GuV - Gesamtübersicht'!U:U,'GuV - Gesamtübersicht'!$A:$A,'kontool Export Jahr 1'!$C33)</f>
        <v>0</v>
      </c>
      <c r="H33" s="61">
        <f>SUMIFS('GuV - Gesamtübersicht'!V:V,'GuV - Gesamtübersicht'!$A:$A,'kontool Export Jahr 1'!$C33)</f>
        <v>0</v>
      </c>
      <c r="I33" s="61">
        <f>SUMIFS('GuV - Gesamtübersicht'!W:W,'GuV - Gesamtübersicht'!$A:$A,'kontool Export Jahr 1'!$C33)</f>
        <v>0</v>
      </c>
      <c r="J33" s="61">
        <f>SUMIFS('GuV - Gesamtübersicht'!X:X,'GuV - Gesamtübersicht'!$A:$A,'kontool Export Jahr 1'!$C33)</f>
        <v>0</v>
      </c>
      <c r="K33" s="61">
        <f>SUMIFS('GuV - Gesamtübersicht'!Y:Y,'GuV - Gesamtübersicht'!$A:$A,'kontool Export Jahr 1'!$C33)</f>
        <v>0</v>
      </c>
      <c r="L33" s="61">
        <f>SUMIFS('GuV - Gesamtübersicht'!Z:Z,'GuV - Gesamtübersicht'!$A:$A,'kontool Export Jahr 1'!$C33)</f>
        <v>0</v>
      </c>
      <c r="M33" s="61">
        <f>SUMIFS('GuV - Gesamtübersicht'!AA:AA,'GuV - Gesamtübersicht'!$A:$A,'kontool Export Jahr 1'!$C33)</f>
        <v>0</v>
      </c>
      <c r="N33" s="61">
        <f>SUMIFS('GuV - Gesamtübersicht'!AB:AB,'GuV - Gesamtübersicht'!$A:$A,'kontool Export Jahr 1'!$C33)</f>
        <v>0</v>
      </c>
      <c r="O33" s="61">
        <f>SUMIFS('GuV - Gesamtübersicht'!AC:AC,'GuV - Gesamtübersicht'!$A:$A,'kontool Export Jahr 1'!$C33)</f>
        <v>0</v>
      </c>
      <c r="P33" s="61">
        <f>SUMIFS('GuV - Gesamtübersicht'!AD:AD,'GuV - Gesamtübersicht'!$A:$A,'kontool Export Jahr 1'!$C33)</f>
        <v>0</v>
      </c>
      <c r="Q33" s="61">
        <f>SUMIFS('GuV - Gesamtübersicht'!AE:AE,'GuV - Gesamtübersicht'!$A:$A,'kontool Export Jahr 1'!$C33)</f>
        <v>0</v>
      </c>
      <c r="R33" s="64">
        <f>SUMIFS('GuV - Gesamtübersicht'!AF:AF,'GuV - Gesamtübersicht'!$A:$A,'kontool Export Jahr 1'!$C33)</f>
        <v>0</v>
      </c>
    </row>
    <row r="34" spans="3:18" x14ac:dyDescent="0.2">
      <c r="C34" s="30" t="s">
        <v>297</v>
      </c>
      <c r="E34" s="91">
        <v>70000</v>
      </c>
      <c r="F34" s="60">
        <f t="shared" si="0"/>
        <v>2020</v>
      </c>
      <c r="G34" s="61">
        <f>SUMIFS('GuV - Gesamtübersicht'!U:U,'GuV - Gesamtübersicht'!$A:$A,'kontool Export Jahr 1'!$C34)</f>
        <v>0</v>
      </c>
      <c r="H34" s="61">
        <f>SUMIFS('GuV - Gesamtübersicht'!V:V,'GuV - Gesamtübersicht'!$A:$A,'kontool Export Jahr 1'!$C34)</f>
        <v>0</v>
      </c>
      <c r="I34" s="61">
        <f>SUMIFS('GuV - Gesamtübersicht'!W:W,'GuV - Gesamtübersicht'!$A:$A,'kontool Export Jahr 1'!$C34)</f>
        <v>0</v>
      </c>
      <c r="J34" s="61">
        <f>SUMIFS('GuV - Gesamtübersicht'!X:X,'GuV - Gesamtübersicht'!$A:$A,'kontool Export Jahr 1'!$C34)</f>
        <v>0</v>
      </c>
      <c r="K34" s="61">
        <f>SUMIFS('GuV - Gesamtübersicht'!Y:Y,'GuV - Gesamtübersicht'!$A:$A,'kontool Export Jahr 1'!$C34)</f>
        <v>0</v>
      </c>
      <c r="L34" s="61">
        <f>SUMIFS('GuV - Gesamtübersicht'!Z:Z,'GuV - Gesamtübersicht'!$A:$A,'kontool Export Jahr 1'!$C34)</f>
        <v>0</v>
      </c>
      <c r="M34" s="61">
        <f>SUMIFS('GuV - Gesamtübersicht'!AA:AA,'GuV - Gesamtübersicht'!$A:$A,'kontool Export Jahr 1'!$C34)</f>
        <v>0</v>
      </c>
      <c r="N34" s="61">
        <f>SUMIFS('GuV - Gesamtübersicht'!AB:AB,'GuV - Gesamtübersicht'!$A:$A,'kontool Export Jahr 1'!$C34)</f>
        <v>0</v>
      </c>
      <c r="O34" s="61">
        <f>SUMIFS('GuV - Gesamtübersicht'!AC:AC,'GuV - Gesamtübersicht'!$A:$A,'kontool Export Jahr 1'!$C34)</f>
        <v>0</v>
      </c>
      <c r="P34" s="61">
        <f>SUMIFS('GuV - Gesamtübersicht'!AD:AD,'GuV - Gesamtübersicht'!$A:$A,'kontool Export Jahr 1'!$C34)</f>
        <v>0</v>
      </c>
      <c r="Q34" s="61">
        <f>SUMIFS('GuV - Gesamtübersicht'!AE:AE,'GuV - Gesamtübersicht'!$A:$A,'kontool Export Jahr 1'!$C34)</f>
        <v>0</v>
      </c>
      <c r="R34" s="64">
        <f>SUMIFS('GuV - Gesamtübersicht'!AF:AF,'GuV - Gesamtübersicht'!$A:$A,'kontool Export Jahr 1'!$C34)</f>
        <v>0</v>
      </c>
    </row>
    <row r="35" spans="3:18" x14ac:dyDescent="0.2">
      <c r="C35" s="30" t="s">
        <v>298</v>
      </c>
      <c r="E35" s="91">
        <v>51000</v>
      </c>
      <c r="F35" s="60">
        <f t="shared" si="0"/>
        <v>2020</v>
      </c>
      <c r="G35" s="61">
        <f>SUMIFS('GuV - Gesamtübersicht'!U:U,'GuV - Gesamtübersicht'!$A:$A,'kontool Export Jahr 1'!$C35)</f>
        <v>0</v>
      </c>
      <c r="H35" s="61">
        <f>SUMIFS('GuV - Gesamtübersicht'!V:V,'GuV - Gesamtübersicht'!$A:$A,'kontool Export Jahr 1'!$C35)</f>
        <v>0</v>
      </c>
      <c r="I35" s="61">
        <f>SUMIFS('GuV - Gesamtübersicht'!W:W,'GuV - Gesamtübersicht'!$A:$A,'kontool Export Jahr 1'!$C35)</f>
        <v>0</v>
      </c>
      <c r="J35" s="61">
        <f>SUMIFS('GuV - Gesamtübersicht'!X:X,'GuV - Gesamtübersicht'!$A:$A,'kontool Export Jahr 1'!$C35)</f>
        <v>0</v>
      </c>
      <c r="K35" s="61">
        <f>SUMIFS('GuV - Gesamtübersicht'!Y:Y,'GuV - Gesamtübersicht'!$A:$A,'kontool Export Jahr 1'!$C35)</f>
        <v>0</v>
      </c>
      <c r="L35" s="61">
        <f>SUMIFS('GuV - Gesamtübersicht'!Z:Z,'GuV - Gesamtübersicht'!$A:$A,'kontool Export Jahr 1'!$C35)</f>
        <v>0</v>
      </c>
      <c r="M35" s="61">
        <f>SUMIFS('GuV - Gesamtübersicht'!AA:AA,'GuV - Gesamtübersicht'!$A:$A,'kontool Export Jahr 1'!$C35)</f>
        <v>0</v>
      </c>
      <c r="N35" s="61">
        <f>SUMIFS('GuV - Gesamtübersicht'!AB:AB,'GuV - Gesamtübersicht'!$A:$A,'kontool Export Jahr 1'!$C35)</f>
        <v>0</v>
      </c>
      <c r="O35" s="61">
        <f>SUMIFS('GuV - Gesamtübersicht'!AC:AC,'GuV - Gesamtübersicht'!$A:$A,'kontool Export Jahr 1'!$C35)</f>
        <v>0</v>
      </c>
      <c r="P35" s="61">
        <f>SUMIFS('GuV - Gesamtübersicht'!AD:AD,'GuV - Gesamtübersicht'!$A:$A,'kontool Export Jahr 1'!$C35)</f>
        <v>0</v>
      </c>
      <c r="Q35" s="61">
        <f>SUMIFS('GuV - Gesamtübersicht'!AE:AE,'GuV - Gesamtübersicht'!$A:$A,'kontool Export Jahr 1'!$C35)</f>
        <v>0</v>
      </c>
      <c r="R35" s="64">
        <f>SUMIFS('GuV - Gesamtübersicht'!AF:AF,'GuV - Gesamtübersicht'!$A:$A,'kontool Export Jahr 1'!$C35)</f>
        <v>0</v>
      </c>
    </row>
    <row r="36" spans="3:18" x14ac:dyDescent="0.2">
      <c r="C36" s="30" t="s">
        <v>299</v>
      </c>
      <c r="E36" s="91">
        <v>55000</v>
      </c>
      <c r="F36" s="60">
        <f t="shared" si="0"/>
        <v>2020</v>
      </c>
      <c r="G36" s="61">
        <f>SUMIFS('GuV - Gesamtübersicht'!U:U,'GuV - Gesamtübersicht'!$A:$A,'kontool Export Jahr 1'!$C36)</f>
        <v>0</v>
      </c>
      <c r="H36" s="61">
        <f>SUMIFS('GuV - Gesamtübersicht'!V:V,'GuV - Gesamtübersicht'!$A:$A,'kontool Export Jahr 1'!$C36)</f>
        <v>0</v>
      </c>
      <c r="I36" s="61">
        <f>SUMIFS('GuV - Gesamtübersicht'!W:W,'GuV - Gesamtübersicht'!$A:$A,'kontool Export Jahr 1'!$C36)</f>
        <v>0</v>
      </c>
      <c r="J36" s="61">
        <f>SUMIFS('GuV - Gesamtübersicht'!X:X,'GuV - Gesamtübersicht'!$A:$A,'kontool Export Jahr 1'!$C36)</f>
        <v>0</v>
      </c>
      <c r="K36" s="61">
        <f>SUMIFS('GuV - Gesamtübersicht'!Y:Y,'GuV - Gesamtübersicht'!$A:$A,'kontool Export Jahr 1'!$C36)</f>
        <v>0</v>
      </c>
      <c r="L36" s="61">
        <f>SUMIFS('GuV - Gesamtübersicht'!Z:Z,'GuV - Gesamtübersicht'!$A:$A,'kontool Export Jahr 1'!$C36)</f>
        <v>0</v>
      </c>
      <c r="M36" s="61">
        <f>SUMIFS('GuV - Gesamtübersicht'!AA:AA,'GuV - Gesamtübersicht'!$A:$A,'kontool Export Jahr 1'!$C36)</f>
        <v>0</v>
      </c>
      <c r="N36" s="61">
        <f>SUMIFS('GuV - Gesamtübersicht'!AB:AB,'GuV - Gesamtübersicht'!$A:$A,'kontool Export Jahr 1'!$C36)</f>
        <v>0</v>
      </c>
      <c r="O36" s="61">
        <f>SUMIFS('GuV - Gesamtübersicht'!AC:AC,'GuV - Gesamtübersicht'!$A:$A,'kontool Export Jahr 1'!$C36)</f>
        <v>0</v>
      </c>
      <c r="P36" s="61">
        <f>SUMIFS('GuV - Gesamtübersicht'!AD:AD,'GuV - Gesamtübersicht'!$A:$A,'kontool Export Jahr 1'!$C36)</f>
        <v>0</v>
      </c>
      <c r="Q36" s="61">
        <f>SUMIFS('GuV - Gesamtübersicht'!AE:AE,'GuV - Gesamtübersicht'!$A:$A,'kontool Export Jahr 1'!$C36)</f>
        <v>0</v>
      </c>
      <c r="R36" s="64">
        <f>SUMIFS('GuV - Gesamtübersicht'!AF:AF,'GuV - Gesamtübersicht'!$A:$A,'kontool Export Jahr 1'!$C36)</f>
        <v>0</v>
      </c>
    </row>
    <row r="37" spans="3:18" x14ac:dyDescent="0.2">
      <c r="C37" s="30" t="s">
        <v>300</v>
      </c>
      <c r="E37" s="91">
        <v>59000</v>
      </c>
      <c r="F37" s="60">
        <f t="shared" si="0"/>
        <v>2020</v>
      </c>
      <c r="G37" s="61">
        <f>SUMIFS('GuV - Gesamtübersicht'!U:U,'GuV - Gesamtübersicht'!$A:$A,'kontool Export Jahr 1'!$C37)</f>
        <v>0</v>
      </c>
      <c r="H37" s="61">
        <f>SUMIFS('GuV - Gesamtübersicht'!V:V,'GuV - Gesamtübersicht'!$A:$A,'kontool Export Jahr 1'!$C37)</f>
        <v>0</v>
      </c>
      <c r="I37" s="61">
        <f>SUMIFS('GuV - Gesamtübersicht'!W:W,'GuV - Gesamtübersicht'!$A:$A,'kontool Export Jahr 1'!$C37)</f>
        <v>0</v>
      </c>
      <c r="J37" s="61">
        <f>SUMIFS('GuV - Gesamtübersicht'!X:X,'GuV - Gesamtübersicht'!$A:$A,'kontool Export Jahr 1'!$C37)</f>
        <v>0</v>
      </c>
      <c r="K37" s="61">
        <f>SUMIFS('GuV - Gesamtübersicht'!Y:Y,'GuV - Gesamtübersicht'!$A:$A,'kontool Export Jahr 1'!$C37)</f>
        <v>0</v>
      </c>
      <c r="L37" s="61">
        <f>SUMIFS('GuV - Gesamtübersicht'!Z:Z,'GuV - Gesamtübersicht'!$A:$A,'kontool Export Jahr 1'!$C37)</f>
        <v>0</v>
      </c>
      <c r="M37" s="61">
        <f>SUMIFS('GuV - Gesamtübersicht'!AA:AA,'GuV - Gesamtübersicht'!$A:$A,'kontool Export Jahr 1'!$C37)</f>
        <v>0</v>
      </c>
      <c r="N37" s="61">
        <f>SUMIFS('GuV - Gesamtübersicht'!AB:AB,'GuV - Gesamtübersicht'!$A:$A,'kontool Export Jahr 1'!$C37)</f>
        <v>0</v>
      </c>
      <c r="O37" s="61">
        <f>SUMIFS('GuV - Gesamtübersicht'!AC:AC,'GuV - Gesamtübersicht'!$A:$A,'kontool Export Jahr 1'!$C37)</f>
        <v>0</v>
      </c>
      <c r="P37" s="61">
        <f>SUMIFS('GuV - Gesamtübersicht'!AD:AD,'GuV - Gesamtübersicht'!$A:$A,'kontool Export Jahr 1'!$C37)</f>
        <v>0</v>
      </c>
      <c r="Q37" s="61">
        <f>SUMIFS('GuV - Gesamtübersicht'!AE:AE,'GuV - Gesamtübersicht'!$A:$A,'kontool Export Jahr 1'!$C37)</f>
        <v>0</v>
      </c>
      <c r="R37" s="64">
        <f>SUMIFS('GuV - Gesamtübersicht'!AF:AF,'GuV - Gesamtübersicht'!$A:$A,'kontool Export Jahr 1'!$C37)</f>
        <v>0</v>
      </c>
    </row>
    <row r="38" spans="3:18" x14ac:dyDescent="0.2">
      <c r="C38" s="30" t="s">
        <v>301</v>
      </c>
      <c r="E38" s="91">
        <v>58000</v>
      </c>
      <c r="F38" s="60">
        <f t="shared" si="0"/>
        <v>2020</v>
      </c>
      <c r="G38" s="61">
        <f>SUMIFS('GuV - Gesamtübersicht'!U:U,'GuV - Gesamtübersicht'!$A:$A,'kontool Export Jahr 1'!$C38)</f>
        <v>0</v>
      </c>
      <c r="H38" s="61">
        <f>SUMIFS('GuV - Gesamtübersicht'!V:V,'GuV - Gesamtübersicht'!$A:$A,'kontool Export Jahr 1'!$C38)</f>
        <v>0</v>
      </c>
      <c r="I38" s="61">
        <f>SUMIFS('GuV - Gesamtübersicht'!W:W,'GuV - Gesamtübersicht'!$A:$A,'kontool Export Jahr 1'!$C38)</f>
        <v>0</v>
      </c>
      <c r="J38" s="61">
        <f>SUMIFS('GuV - Gesamtübersicht'!X:X,'GuV - Gesamtübersicht'!$A:$A,'kontool Export Jahr 1'!$C38)</f>
        <v>0</v>
      </c>
      <c r="K38" s="61">
        <f>SUMIFS('GuV - Gesamtübersicht'!Y:Y,'GuV - Gesamtübersicht'!$A:$A,'kontool Export Jahr 1'!$C38)</f>
        <v>0</v>
      </c>
      <c r="L38" s="61">
        <f>SUMIFS('GuV - Gesamtübersicht'!Z:Z,'GuV - Gesamtübersicht'!$A:$A,'kontool Export Jahr 1'!$C38)</f>
        <v>0</v>
      </c>
      <c r="M38" s="61">
        <f>SUMIFS('GuV - Gesamtübersicht'!AA:AA,'GuV - Gesamtübersicht'!$A:$A,'kontool Export Jahr 1'!$C38)</f>
        <v>0</v>
      </c>
      <c r="N38" s="61">
        <f>SUMIFS('GuV - Gesamtübersicht'!AB:AB,'GuV - Gesamtübersicht'!$A:$A,'kontool Export Jahr 1'!$C38)</f>
        <v>0</v>
      </c>
      <c r="O38" s="61">
        <f>SUMIFS('GuV - Gesamtübersicht'!AC:AC,'GuV - Gesamtübersicht'!$A:$A,'kontool Export Jahr 1'!$C38)</f>
        <v>0</v>
      </c>
      <c r="P38" s="61">
        <f>SUMIFS('GuV - Gesamtübersicht'!AD:AD,'GuV - Gesamtübersicht'!$A:$A,'kontool Export Jahr 1'!$C38)</f>
        <v>0</v>
      </c>
      <c r="Q38" s="61">
        <f>SUMIFS('GuV - Gesamtübersicht'!AE:AE,'GuV - Gesamtübersicht'!$A:$A,'kontool Export Jahr 1'!$C38)</f>
        <v>0</v>
      </c>
      <c r="R38" s="64">
        <f>SUMIFS('GuV - Gesamtübersicht'!AF:AF,'GuV - Gesamtübersicht'!$A:$A,'kontool Export Jahr 1'!$C38)</f>
        <v>0</v>
      </c>
    </row>
    <row r="39" spans="3:18" x14ac:dyDescent="0.2">
      <c r="C39" s="30" t="s">
        <v>302</v>
      </c>
      <c r="E39" s="91">
        <v>57000</v>
      </c>
      <c r="F39" s="60">
        <f t="shared" si="0"/>
        <v>2020</v>
      </c>
      <c r="G39" s="61">
        <f>SUMIFS('GuV - Gesamtübersicht'!U:U,'GuV - Gesamtübersicht'!$A:$A,'kontool Export Jahr 1'!$C39)</f>
        <v>0</v>
      </c>
      <c r="H39" s="61">
        <f>SUMIFS('GuV - Gesamtübersicht'!V:V,'GuV - Gesamtübersicht'!$A:$A,'kontool Export Jahr 1'!$C39)</f>
        <v>0</v>
      </c>
      <c r="I39" s="61">
        <f>SUMIFS('GuV - Gesamtübersicht'!W:W,'GuV - Gesamtübersicht'!$A:$A,'kontool Export Jahr 1'!$C39)</f>
        <v>0</v>
      </c>
      <c r="J39" s="61">
        <f>SUMIFS('GuV - Gesamtübersicht'!X:X,'GuV - Gesamtübersicht'!$A:$A,'kontool Export Jahr 1'!$C39)</f>
        <v>0</v>
      </c>
      <c r="K39" s="61">
        <f>SUMIFS('GuV - Gesamtübersicht'!Y:Y,'GuV - Gesamtübersicht'!$A:$A,'kontool Export Jahr 1'!$C39)</f>
        <v>0</v>
      </c>
      <c r="L39" s="61">
        <f>SUMIFS('GuV - Gesamtübersicht'!Z:Z,'GuV - Gesamtübersicht'!$A:$A,'kontool Export Jahr 1'!$C39)</f>
        <v>0</v>
      </c>
      <c r="M39" s="61">
        <f>SUMIFS('GuV - Gesamtübersicht'!AA:AA,'GuV - Gesamtübersicht'!$A:$A,'kontool Export Jahr 1'!$C39)</f>
        <v>0</v>
      </c>
      <c r="N39" s="61">
        <f>SUMIFS('GuV - Gesamtübersicht'!AB:AB,'GuV - Gesamtübersicht'!$A:$A,'kontool Export Jahr 1'!$C39)</f>
        <v>0</v>
      </c>
      <c r="O39" s="61">
        <f>SUMIFS('GuV - Gesamtübersicht'!AC:AC,'GuV - Gesamtübersicht'!$A:$A,'kontool Export Jahr 1'!$C39)</f>
        <v>0</v>
      </c>
      <c r="P39" s="61">
        <f>SUMIFS('GuV - Gesamtübersicht'!AD:AD,'GuV - Gesamtübersicht'!$A:$A,'kontool Export Jahr 1'!$C39)</f>
        <v>0</v>
      </c>
      <c r="Q39" s="61">
        <f>SUMIFS('GuV - Gesamtübersicht'!AE:AE,'GuV - Gesamtübersicht'!$A:$A,'kontool Export Jahr 1'!$C39)</f>
        <v>0</v>
      </c>
      <c r="R39" s="64">
        <f>SUMIFS('GuV - Gesamtübersicht'!AF:AF,'GuV - Gesamtübersicht'!$A:$A,'kontool Export Jahr 1'!$C39)</f>
        <v>0</v>
      </c>
    </row>
    <row r="40" spans="3:18" x14ac:dyDescent="0.2">
      <c r="C40" s="30" t="s">
        <v>303</v>
      </c>
      <c r="E40" s="91">
        <v>56000</v>
      </c>
      <c r="F40" s="60">
        <f t="shared" si="0"/>
        <v>2020</v>
      </c>
      <c r="G40" s="61">
        <f>SUMIFS('GuV - Gesamtübersicht'!U:U,'GuV - Gesamtübersicht'!$A:$A,'kontool Export Jahr 1'!$C40)</f>
        <v>0</v>
      </c>
      <c r="H40" s="61">
        <f>SUMIFS('GuV - Gesamtübersicht'!V:V,'GuV - Gesamtübersicht'!$A:$A,'kontool Export Jahr 1'!$C40)</f>
        <v>0</v>
      </c>
      <c r="I40" s="61">
        <f>SUMIFS('GuV - Gesamtübersicht'!W:W,'GuV - Gesamtübersicht'!$A:$A,'kontool Export Jahr 1'!$C40)</f>
        <v>0</v>
      </c>
      <c r="J40" s="61">
        <f>SUMIFS('GuV - Gesamtübersicht'!X:X,'GuV - Gesamtübersicht'!$A:$A,'kontool Export Jahr 1'!$C40)</f>
        <v>0</v>
      </c>
      <c r="K40" s="61">
        <f>SUMIFS('GuV - Gesamtübersicht'!Y:Y,'GuV - Gesamtübersicht'!$A:$A,'kontool Export Jahr 1'!$C40)</f>
        <v>0</v>
      </c>
      <c r="L40" s="61">
        <f>SUMIFS('GuV - Gesamtübersicht'!Z:Z,'GuV - Gesamtübersicht'!$A:$A,'kontool Export Jahr 1'!$C40)</f>
        <v>0</v>
      </c>
      <c r="M40" s="61">
        <f>SUMIFS('GuV - Gesamtübersicht'!AA:AA,'GuV - Gesamtübersicht'!$A:$A,'kontool Export Jahr 1'!$C40)</f>
        <v>0</v>
      </c>
      <c r="N40" s="61">
        <f>SUMIFS('GuV - Gesamtübersicht'!AB:AB,'GuV - Gesamtübersicht'!$A:$A,'kontool Export Jahr 1'!$C40)</f>
        <v>0</v>
      </c>
      <c r="O40" s="61">
        <f>SUMIFS('GuV - Gesamtübersicht'!AC:AC,'GuV - Gesamtübersicht'!$A:$A,'kontool Export Jahr 1'!$C40)</f>
        <v>0</v>
      </c>
      <c r="P40" s="61">
        <f>SUMIFS('GuV - Gesamtübersicht'!AD:AD,'GuV - Gesamtübersicht'!$A:$A,'kontool Export Jahr 1'!$C40)</f>
        <v>0</v>
      </c>
      <c r="Q40" s="61">
        <f>SUMIFS('GuV - Gesamtübersicht'!AE:AE,'GuV - Gesamtübersicht'!$A:$A,'kontool Export Jahr 1'!$C40)</f>
        <v>0</v>
      </c>
      <c r="R40" s="64">
        <f>SUMIFS('GuV - Gesamtübersicht'!AF:AF,'GuV - Gesamtübersicht'!$A:$A,'kontool Export Jahr 1'!$C40)</f>
        <v>0</v>
      </c>
    </row>
    <row r="41" spans="3:18" ht="13.5" thickBot="1" x14ac:dyDescent="0.25">
      <c r="C41" s="30" t="s">
        <v>312</v>
      </c>
      <c r="D41" s="37"/>
      <c r="E41" s="92">
        <v>60000</v>
      </c>
      <c r="F41" s="65">
        <f t="shared" si="0"/>
        <v>2020</v>
      </c>
      <c r="G41" s="66">
        <f>SUMIFS('GuV - Gesamtübersicht'!U:U,'GuV - Gesamtübersicht'!$A:$A,'kontool Export Jahr 1'!$C41)</f>
        <v>0</v>
      </c>
      <c r="H41" s="66">
        <f>SUMIFS('GuV - Gesamtübersicht'!V:V,'GuV - Gesamtübersicht'!$A:$A,'kontool Export Jahr 1'!$C41)</f>
        <v>0</v>
      </c>
      <c r="I41" s="66">
        <f>SUMIFS('GuV - Gesamtübersicht'!W:W,'GuV - Gesamtübersicht'!$A:$A,'kontool Export Jahr 1'!$C41)</f>
        <v>0</v>
      </c>
      <c r="J41" s="66">
        <f>SUMIFS('GuV - Gesamtübersicht'!X:X,'GuV - Gesamtübersicht'!$A:$A,'kontool Export Jahr 1'!$C41)</f>
        <v>0</v>
      </c>
      <c r="K41" s="66">
        <f>SUMIFS('GuV - Gesamtübersicht'!Y:Y,'GuV - Gesamtübersicht'!$A:$A,'kontool Export Jahr 1'!$C41)</f>
        <v>0</v>
      </c>
      <c r="L41" s="66">
        <f>SUMIFS('GuV - Gesamtübersicht'!Z:Z,'GuV - Gesamtübersicht'!$A:$A,'kontool Export Jahr 1'!$C41)</f>
        <v>0</v>
      </c>
      <c r="M41" s="66">
        <f>SUMIFS('GuV - Gesamtübersicht'!AA:AA,'GuV - Gesamtübersicht'!$A:$A,'kontool Export Jahr 1'!$C41)</f>
        <v>0</v>
      </c>
      <c r="N41" s="66">
        <f>SUMIFS('GuV - Gesamtübersicht'!AB:AB,'GuV - Gesamtübersicht'!$A:$A,'kontool Export Jahr 1'!$C41)</f>
        <v>0</v>
      </c>
      <c r="O41" s="66">
        <f>SUMIFS('GuV - Gesamtübersicht'!AC:AC,'GuV - Gesamtübersicht'!$A:$A,'kontool Export Jahr 1'!$C41)</f>
        <v>0</v>
      </c>
      <c r="P41" s="66">
        <f>SUMIFS('GuV - Gesamtübersicht'!AD:AD,'GuV - Gesamtübersicht'!$A:$A,'kontool Export Jahr 1'!$C41)</f>
        <v>0</v>
      </c>
      <c r="Q41" s="66">
        <f>SUMIFS('GuV - Gesamtübersicht'!AE:AE,'GuV - Gesamtübersicht'!$A:$A,'kontool Export Jahr 1'!$C41)</f>
        <v>0</v>
      </c>
      <c r="R41" s="67">
        <f>SUMIFS('GuV - Gesamtübersicht'!AF:AF,'GuV - Gesamtübersicht'!$A:$A,'kontool Export Jahr 1'!$C41)</f>
        <v>0</v>
      </c>
    </row>
    <row r="42" spans="3:18" ht="13.5" thickTop="1" x14ac:dyDescent="0.2"/>
  </sheetData>
  <mergeCells count="4">
    <mergeCell ref="C7:C8"/>
    <mergeCell ref="E7:E8"/>
    <mergeCell ref="F7:F8"/>
    <mergeCell ref="G7:R7"/>
  </mergeCells>
  <pageMargins left="0.7" right="0.7" top="0.78740157499999996" bottom="0.78740157499999996" header="0.3" footer="0.3"/>
  <ignoredErrors>
    <ignoredError sqref="C7" unlockedFormula="1"/>
  </ignoredErrors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0000"/>
  </sheetPr>
  <dimension ref="A1:B59"/>
  <sheetViews>
    <sheetView workbookViewId="0">
      <selection activeCell="B32" sqref="B32:B33"/>
    </sheetView>
  </sheetViews>
  <sheetFormatPr baseColWidth="10" defaultRowHeight="12.75" x14ac:dyDescent="0.2"/>
  <cols>
    <col min="1" max="1" width="72.140625" customWidth="1"/>
    <col min="2" max="2" width="26.5703125" customWidth="1"/>
  </cols>
  <sheetData>
    <row r="1" spans="1:2" s="37" customFormat="1" x14ac:dyDescent="0.2">
      <c r="A1" s="37" t="s">
        <v>270</v>
      </c>
      <c r="B1" s="37" t="s">
        <v>271</v>
      </c>
    </row>
    <row r="2" spans="1:2" s="37" customFormat="1" x14ac:dyDescent="0.2">
      <c r="B2" s="37" t="s">
        <v>272</v>
      </c>
    </row>
    <row r="3" spans="1:2" ht="6" customHeight="1" x14ac:dyDescent="0.2"/>
    <row r="4" spans="1:2" x14ac:dyDescent="0.2">
      <c r="A4" s="72" t="s">
        <v>12</v>
      </c>
      <c r="B4" s="74" t="s">
        <v>273</v>
      </c>
    </row>
    <row r="5" spans="1:2" x14ac:dyDescent="0.2">
      <c r="A5" s="72" t="s">
        <v>281</v>
      </c>
      <c r="B5" s="73" t="s">
        <v>281</v>
      </c>
    </row>
    <row r="6" spans="1:2" x14ac:dyDescent="0.2">
      <c r="A6" s="72" t="s">
        <v>282</v>
      </c>
      <c r="B6" s="73" t="s">
        <v>282</v>
      </c>
    </row>
    <row r="7" spans="1:2" x14ac:dyDescent="0.2">
      <c r="A7" s="72" t="s">
        <v>283</v>
      </c>
      <c r="B7" s="73" t="s">
        <v>283</v>
      </c>
    </row>
    <row r="8" spans="1:2" x14ac:dyDescent="0.2">
      <c r="A8" s="72" t="s">
        <v>304</v>
      </c>
      <c r="B8" s="73" t="s">
        <v>304</v>
      </c>
    </row>
    <row r="9" spans="1:2" x14ac:dyDescent="0.2">
      <c r="A9" s="76" t="s">
        <v>317</v>
      </c>
      <c r="B9" s="74" t="s">
        <v>273</v>
      </c>
    </row>
    <row r="10" spans="1:2" x14ac:dyDescent="0.2">
      <c r="A10" s="72" t="s">
        <v>125</v>
      </c>
      <c r="B10" s="73" t="s">
        <v>305</v>
      </c>
    </row>
    <row r="11" spans="1:2" x14ac:dyDescent="0.2">
      <c r="A11" s="72" t="s">
        <v>8</v>
      </c>
      <c r="B11" s="73" t="s">
        <v>305</v>
      </c>
    </row>
    <row r="12" spans="1:2" x14ac:dyDescent="0.2">
      <c r="A12" s="76" t="s">
        <v>318</v>
      </c>
      <c r="B12" s="73" t="s">
        <v>306</v>
      </c>
    </row>
    <row r="13" spans="1:2" x14ac:dyDescent="0.2">
      <c r="A13" s="76" t="s">
        <v>320</v>
      </c>
      <c r="B13" s="74" t="s">
        <v>273</v>
      </c>
    </row>
    <row r="14" spans="1:2" x14ac:dyDescent="0.2">
      <c r="A14" s="72" t="s">
        <v>51</v>
      </c>
      <c r="B14" s="73" t="s">
        <v>307</v>
      </c>
    </row>
    <row r="15" spans="1:2" x14ac:dyDescent="0.2">
      <c r="A15" s="72" t="s">
        <v>52</v>
      </c>
      <c r="B15" s="73" t="s">
        <v>307</v>
      </c>
    </row>
    <row r="16" spans="1:2" x14ac:dyDescent="0.2">
      <c r="A16" s="72" t="s">
        <v>9</v>
      </c>
      <c r="B16" s="73" t="s">
        <v>307</v>
      </c>
    </row>
    <row r="17" spans="1:2" x14ac:dyDescent="0.2">
      <c r="A17" s="72" t="s">
        <v>126</v>
      </c>
      <c r="B17" s="73" t="s">
        <v>307</v>
      </c>
    </row>
    <row r="18" spans="1:2" x14ac:dyDescent="0.2">
      <c r="A18" s="72" t="s">
        <v>127</v>
      </c>
      <c r="B18" s="73" t="s">
        <v>307</v>
      </c>
    </row>
    <row r="19" spans="1:2" x14ac:dyDescent="0.2">
      <c r="A19" s="72" t="s">
        <v>128</v>
      </c>
      <c r="B19" s="73" t="s">
        <v>307</v>
      </c>
    </row>
    <row r="20" spans="1:2" x14ac:dyDescent="0.2">
      <c r="A20" s="76" t="s">
        <v>274</v>
      </c>
      <c r="B20" s="74" t="s">
        <v>273</v>
      </c>
    </row>
    <row r="21" spans="1:2" x14ac:dyDescent="0.2">
      <c r="A21" s="72" t="s">
        <v>13</v>
      </c>
      <c r="B21" s="73" t="s">
        <v>308</v>
      </c>
    </row>
    <row r="22" spans="1:2" x14ac:dyDescent="0.2">
      <c r="A22" s="72" t="s">
        <v>14</v>
      </c>
      <c r="B22" s="73" t="s">
        <v>310</v>
      </c>
    </row>
    <row r="23" spans="1:2" x14ac:dyDescent="0.2">
      <c r="A23" s="72" t="s">
        <v>15</v>
      </c>
      <c r="B23" s="74" t="s">
        <v>273</v>
      </c>
    </row>
    <row r="24" spans="1:2" x14ac:dyDescent="0.2">
      <c r="A24" s="76" t="s">
        <v>322</v>
      </c>
      <c r="B24" s="74" t="s">
        <v>273</v>
      </c>
    </row>
    <row r="25" spans="1:2" x14ac:dyDescent="0.2">
      <c r="A25" s="72" t="s">
        <v>16</v>
      </c>
      <c r="B25" s="74" t="s">
        <v>273</v>
      </c>
    </row>
    <row r="26" spans="1:2" x14ac:dyDescent="0.2">
      <c r="A26" s="72" t="s">
        <v>129</v>
      </c>
      <c r="B26" s="73" t="s">
        <v>284</v>
      </c>
    </row>
    <row r="27" spans="1:2" x14ac:dyDescent="0.2">
      <c r="A27" s="72" t="s">
        <v>130</v>
      </c>
      <c r="B27" s="73" t="s">
        <v>285</v>
      </c>
    </row>
    <row r="28" spans="1:2" x14ac:dyDescent="0.2">
      <c r="A28" s="72" t="s">
        <v>131</v>
      </c>
      <c r="B28" s="73" t="s">
        <v>284</v>
      </c>
    </row>
    <row r="29" spans="1:2" x14ac:dyDescent="0.2">
      <c r="A29" s="72" t="s">
        <v>132</v>
      </c>
      <c r="B29" s="74" t="s">
        <v>273</v>
      </c>
    </row>
    <row r="30" spans="1:2" x14ac:dyDescent="0.2">
      <c r="A30" s="72" t="s">
        <v>133</v>
      </c>
      <c r="B30" s="73" t="s">
        <v>286</v>
      </c>
    </row>
    <row r="31" spans="1:2" x14ac:dyDescent="0.2">
      <c r="A31" s="72" t="s">
        <v>134</v>
      </c>
      <c r="B31" s="73" t="s">
        <v>286</v>
      </c>
    </row>
    <row r="32" spans="1:2" x14ac:dyDescent="0.2">
      <c r="A32" s="72" t="s">
        <v>135</v>
      </c>
      <c r="B32" s="73" t="s">
        <v>287</v>
      </c>
    </row>
    <row r="33" spans="1:2" x14ac:dyDescent="0.2">
      <c r="A33" s="72" t="s">
        <v>136</v>
      </c>
      <c r="B33" s="73" t="s">
        <v>287</v>
      </c>
    </row>
    <row r="34" spans="1:2" x14ac:dyDescent="0.2">
      <c r="A34" s="76" t="s">
        <v>323</v>
      </c>
      <c r="B34" s="74" t="s">
        <v>273</v>
      </c>
    </row>
    <row r="35" spans="1:2" x14ac:dyDescent="0.2">
      <c r="A35" s="72" t="s">
        <v>17</v>
      </c>
      <c r="B35" s="73" t="s">
        <v>311</v>
      </c>
    </row>
    <row r="36" spans="1:2" x14ac:dyDescent="0.2">
      <c r="A36" s="72" t="s">
        <v>18</v>
      </c>
      <c r="B36" s="73" t="s">
        <v>311</v>
      </c>
    </row>
    <row r="37" spans="1:2" x14ac:dyDescent="0.2">
      <c r="A37" s="76" t="s">
        <v>324</v>
      </c>
      <c r="B37" s="74" t="s">
        <v>273</v>
      </c>
    </row>
    <row r="38" spans="1:2" x14ac:dyDescent="0.2">
      <c r="A38" s="72" t="s">
        <v>3</v>
      </c>
      <c r="B38" s="73" t="s">
        <v>295</v>
      </c>
    </row>
    <row r="39" spans="1:2" x14ac:dyDescent="0.2">
      <c r="A39" s="72" t="s">
        <v>250</v>
      </c>
      <c r="B39" s="73" t="s">
        <v>291</v>
      </c>
    </row>
    <row r="40" spans="1:2" x14ac:dyDescent="0.2">
      <c r="A40" s="72" t="s">
        <v>4</v>
      </c>
      <c r="B40" s="73" t="s">
        <v>289</v>
      </c>
    </row>
    <row r="41" spans="1:2" x14ac:dyDescent="0.2">
      <c r="A41" s="72" t="s">
        <v>251</v>
      </c>
      <c r="B41" s="73" t="s">
        <v>294</v>
      </c>
    </row>
    <row r="42" spans="1:2" x14ac:dyDescent="0.2">
      <c r="A42" s="76" t="s">
        <v>313</v>
      </c>
      <c r="B42" s="73" t="s">
        <v>298</v>
      </c>
    </row>
    <row r="43" spans="1:2" x14ac:dyDescent="0.2">
      <c r="A43" s="72" t="s">
        <v>253</v>
      </c>
      <c r="B43" s="73" t="s">
        <v>292</v>
      </c>
    </row>
    <row r="44" spans="1:2" x14ac:dyDescent="0.2">
      <c r="A44" s="76" t="s">
        <v>314</v>
      </c>
      <c r="B44" s="73" t="s">
        <v>293</v>
      </c>
    </row>
    <row r="45" spans="1:2" x14ac:dyDescent="0.2">
      <c r="A45" s="76" t="s">
        <v>315</v>
      </c>
      <c r="B45" s="73" t="s">
        <v>296</v>
      </c>
    </row>
    <row r="46" spans="1:2" x14ac:dyDescent="0.2">
      <c r="A46" s="76" t="s">
        <v>316</v>
      </c>
      <c r="B46" s="73" t="s">
        <v>297</v>
      </c>
    </row>
    <row r="47" spans="1:2" x14ac:dyDescent="0.2">
      <c r="A47" s="72" t="s">
        <v>275</v>
      </c>
      <c r="B47" s="73" t="s">
        <v>290</v>
      </c>
    </row>
    <row r="48" spans="1:2" x14ac:dyDescent="0.2">
      <c r="A48" s="72" t="s">
        <v>252</v>
      </c>
      <c r="B48" s="73" t="s">
        <v>299</v>
      </c>
    </row>
    <row r="49" spans="1:2" x14ac:dyDescent="0.2">
      <c r="A49" s="76" t="s">
        <v>327</v>
      </c>
      <c r="B49" s="73" t="s">
        <v>300</v>
      </c>
    </row>
    <row r="50" spans="1:2" x14ac:dyDescent="0.2">
      <c r="A50" s="76" t="s">
        <v>328</v>
      </c>
      <c r="B50" s="73" t="s">
        <v>300</v>
      </c>
    </row>
    <row r="51" spans="1:2" x14ac:dyDescent="0.2">
      <c r="A51" s="76" t="s">
        <v>329</v>
      </c>
      <c r="B51" s="73" t="s">
        <v>301</v>
      </c>
    </row>
    <row r="52" spans="1:2" x14ac:dyDescent="0.2">
      <c r="A52" s="76" t="s">
        <v>330</v>
      </c>
      <c r="B52" s="73" t="s">
        <v>302</v>
      </c>
    </row>
    <row r="53" spans="1:2" x14ac:dyDescent="0.2">
      <c r="A53" s="76" t="s">
        <v>331</v>
      </c>
      <c r="B53" s="73" t="s">
        <v>303</v>
      </c>
    </row>
    <row r="54" spans="1:2" x14ac:dyDescent="0.2">
      <c r="A54" s="72" t="s">
        <v>276</v>
      </c>
      <c r="B54" s="74" t="s">
        <v>273</v>
      </c>
    </row>
    <row r="55" spans="1:2" x14ac:dyDescent="0.2">
      <c r="A55" s="72" t="s">
        <v>277</v>
      </c>
      <c r="B55" s="74" t="s">
        <v>278</v>
      </c>
    </row>
    <row r="56" spans="1:2" x14ac:dyDescent="0.2">
      <c r="A56" s="72" t="s">
        <v>279</v>
      </c>
      <c r="B56" s="74" t="s">
        <v>278</v>
      </c>
    </row>
    <row r="57" spans="1:2" x14ac:dyDescent="0.2">
      <c r="A57" s="72" t="s">
        <v>280</v>
      </c>
      <c r="B57" s="74" t="s">
        <v>278</v>
      </c>
    </row>
    <row r="58" spans="1:2" x14ac:dyDescent="0.2">
      <c r="A58" s="76" t="s">
        <v>334</v>
      </c>
      <c r="B58" s="73" t="s">
        <v>312</v>
      </c>
    </row>
    <row r="59" spans="1:2" x14ac:dyDescent="0.2">
      <c r="A59" s="76" t="s">
        <v>325</v>
      </c>
      <c r="B59" s="73" t="s">
        <v>288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B3:BS82"/>
  <sheetViews>
    <sheetView showGridLines="0" showRowColHeaders="0" workbookViewId="0">
      <selection activeCell="C9" sqref="C9"/>
    </sheetView>
  </sheetViews>
  <sheetFormatPr baseColWidth="10" defaultRowHeight="12.75" x14ac:dyDescent="0.2"/>
  <cols>
    <col min="1" max="2" width="2" customWidth="1"/>
    <col min="3" max="3" width="23.140625" style="9" customWidth="1"/>
    <col min="4" max="4" width="2.140625" customWidth="1"/>
    <col min="5" max="5" width="8.7109375" style="22" customWidth="1"/>
    <col min="6" max="17" width="8.7109375" customWidth="1"/>
    <col min="18" max="18" width="2.140625" customWidth="1"/>
    <col min="19" max="31" width="8.7109375" customWidth="1"/>
  </cols>
  <sheetData>
    <row r="3" spans="2:71" ht="28.5" customHeight="1" x14ac:dyDescent="0.2"/>
    <row r="4" spans="2:71" ht="26.25" customHeight="1" x14ac:dyDescent="0.2">
      <c r="B4" s="15"/>
      <c r="C4" s="58" t="s">
        <v>254</v>
      </c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  <c r="AU4" s="58"/>
      <c r="AV4" s="58"/>
      <c r="AW4" s="58"/>
      <c r="AX4" s="58"/>
      <c r="AY4" s="58"/>
      <c r="AZ4" s="58"/>
      <c r="BA4" s="58"/>
      <c r="BB4" s="58"/>
      <c r="BC4" s="58"/>
      <c r="BD4" s="58"/>
      <c r="BE4" s="58"/>
      <c r="BF4" s="58"/>
      <c r="BG4" s="58"/>
      <c r="BH4" s="58"/>
      <c r="BI4" s="58"/>
      <c r="BJ4" s="58"/>
      <c r="BK4" s="58"/>
      <c r="BL4" s="58"/>
      <c r="BM4" s="58"/>
      <c r="BN4" s="58"/>
      <c r="BO4" s="58"/>
      <c r="BP4" s="58"/>
      <c r="BQ4" s="58"/>
      <c r="BR4" s="58"/>
      <c r="BS4" s="58"/>
    </row>
    <row r="5" spans="2:71" x14ac:dyDescent="0.2">
      <c r="C5" s="4"/>
      <c r="D5" s="3"/>
      <c r="E5" s="21"/>
      <c r="F5" s="3"/>
      <c r="G5" s="3"/>
      <c r="H5" s="2"/>
      <c r="I5" s="3"/>
      <c r="J5" s="2"/>
    </row>
    <row r="6" spans="2:71" x14ac:dyDescent="0.2">
      <c r="C6" s="4"/>
      <c r="D6" s="3"/>
    </row>
    <row r="7" spans="2:71" x14ac:dyDescent="0.2">
      <c r="C7" s="82" t="str">
        <f>Stammdaten!E7</f>
        <v>Muster GmbH</v>
      </c>
      <c r="D7" s="16"/>
      <c r="E7" s="83">
        <f>'GuV - Gesamtübersicht'!G7</f>
        <v>2019</v>
      </c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16"/>
      <c r="S7" s="83">
        <f>'GuV - Gesamtübersicht'!U7</f>
        <v>2020</v>
      </c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</row>
    <row r="8" spans="2:71" x14ac:dyDescent="0.2">
      <c r="C8" s="82"/>
      <c r="E8" s="25" t="str">
        <f>'GuV - Gesamtübersicht'!G8</f>
        <v>Januar</v>
      </c>
      <c r="F8" s="25" t="str">
        <f>'GuV - Gesamtübersicht'!H8</f>
        <v>Februar</v>
      </c>
      <c r="G8" s="25" t="str">
        <f>'GuV - Gesamtübersicht'!I8</f>
        <v>März</v>
      </c>
      <c r="H8" s="25" t="str">
        <f>'GuV - Gesamtübersicht'!J8</f>
        <v>April</v>
      </c>
      <c r="I8" s="25" t="str">
        <f>'GuV - Gesamtübersicht'!K8</f>
        <v>Mai</v>
      </c>
      <c r="J8" s="25" t="str">
        <f>'GuV - Gesamtübersicht'!L8</f>
        <v>Juni</v>
      </c>
      <c r="K8" s="25" t="str">
        <f>'GuV - Gesamtübersicht'!M8</f>
        <v>Juli</v>
      </c>
      <c r="L8" s="25" t="str">
        <f>'GuV - Gesamtübersicht'!N8</f>
        <v>August</v>
      </c>
      <c r="M8" s="25" t="str">
        <f>'GuV - Gesamtübersicht'!O8</f>
        <v>September</v>
      </c>
      <c r="N8" s="25" t="str">
        <f>'GuV - Gesamtübersicht'!P8</f>
        <v>Oktober</v>
      </c>
      <c r="O8" s="25" t="str">
        <f>'GuV - Gesamtübersicht'!Q8</f>
        <v>November</v>
      </c>
      <c r="P8" s="25" t="str">
        <f>'GuV - Gesamtübersicht'!R8</f>
        <v>Dezember</v>
      </c>
      <c r="Q8" s="26" t="s">
        <v>97</v>
      </c>
      <c r="R8" s="16"/>
      <c r="S8" s="25" t="str">
        <f>'GuV - Gesamtübersicht'!U8</f>
        <v>Januar</v>
      </c>
      <c r="T8" s="25" t="str">
        <f>'GuV - Gesamtübersicht'!V8</f>
        <v>Februar</v>
      </c>
      <c r="U8" s="25" t="str">
        <f>'GuV - Gesamtübersicht'!W8</f>
        <v>März</v>
      </c>
      <c r="V8" s="25" t="str">
        <f>'GuV - Gesamtübersicht'!X8</f>
        <v>April</v>
      </c>
      <c r="W8" s="25" t="str">
        <f>'GuV - Gesamtübersicht'!Y8</f>
        <v>Mai</v>
      </c>
      <c r="X8" s="25" t="str">
        <f>'GuV - Gesamtübersicht'!Z8</f>
        <v>Juni</v>
      </c>
      <c r="Y8" s="25" t="str">
        <f>'GuV - Gesamtübersicht'!AA8</f>
        <v>Juli</v>
      </c>
      <c r="Z8" s="25" t="str">
        <f>'GuV - Gesamtübersicht'!AB8</f>
        <v>August</v>
      </c>
      <c r="AA8" s="25" t="str">
        <f>'GuV - Gesamtübersicht'!AC8</f>
        <v>September</v>
      </c>
      <c r="AB8" s="25" t="str">
        <f>'GuV - Gesamtübersicht'!AD8</f>
        <v>Oktober</v>
      </c>
      <c r="AC8" s="25" t="str">
        <f>'GuV - Gesamtübersicht'!AE8</f>
        <v>November</v>
      </c>
      <c r="AD8" s="25" t="str">
        <f>'GuV - Gesamtübersicht'!AF8</f>
        <v>Dezember</v>
      </c>
      <c r="AE8" s="26" t="s">
        <v>97</v>
      </c>
    </row>
    <row r="10" spans="2:71" x14ac:dyDescent="0.2">
      <c r="C10" s="31" t="s">
        <v>76</v>
      </c>
      <c r="E10" s="48">
        <f>SUM(E11:E13)</f>
        <v>0</v>
      </c>
      <c r="F10" s="48">
        <f t="shared" ref="F10:P10" si="0">SUM(F11:F13)</f>
        <v>0</v>
      </c>
      <c r="G10" s="48">
        <f t="shared" si="0"/>
        <v>0</v>
      </c>
      <c r="H10" s="48">
        <f t="shared" si="0"/>
        <v>0</v>
      </c>
      <c r="I10" s="48">
        <f t="shared" si="0"/>
        <v>0</v>
      </c>
      <c r="J10" s="48">
        <f t="shared" si="0"/>
        <v>0</v>
      </c>
      <c r="K10" s="48">
        <f t="shared" si="0"/>
        <v>0</v>
      </c>
      <c r="L10" s="48">
        <f t="shared" si="0"/>
        <v>0</v>
      </c>
      <c r="M10" s="48">
        <f t="shared" si="0"/>
        <v>0</v>
      </c>
      <c r="N10" s="48">
        <f t="shared" si="0"/>
        <v>0</v>
      </c>
      <c r="O10" s="48">
        <f t="shared" si="0"/>
        <v>0</v>
      </c>
      <c r="P10" s="48">
        <f t="shared" si="0"/>
        <v>0</v>
      </c>
      <c r="Q10" s="77">
        <f t="shared" ref="Q10:Q13" si="1">SUM(E10:P10)</f>
        <v>0</v>
      </c>
      <c r="R10" s="48"/>
      <c r="S10" s="48">
        <f>SUM(S11:S13)</f>
        <v>0</v>
      </c>
      <c r="T10" s="48">
        <f t="shared" ref="T10:AD10" si="2">SUM(T11:T13)</f>
        <v>0</v>
      </c>
      <c r="U10" s="48">
        <f t="shared" si="2"/>
        <v>0</v>
      </c>
      <c r="V10" s="48">
        <f t="shared" si="2"/>
        <v>0</v>
      </c>
      <c r="W10" s="48">
        <f t="shared" si="2"/>
        <v>0</v>
      </c>
      <c r="X10" s="48">
        <f t="shared" si="2"/>
        <v>0</v>
      </c>
      <c r="Y10" s="48">
        <f t="shared" si="2"/>
        <v>0</v>
      </c>
      <c r="Z10" s="48">
        <f t="shared" si="2"/>
        <v>0</v>
      </c>
      <c r="AA10" s="48">
        <f t="shared" si="2"/>
        <v>0</v>
      </c>
      <c r="AB10" s="48">
        <f t="shared" si="2"/>
        <v>0</v>
      </c>
      <c r="AC10" s="48">
        <f t="shared" si="2"/>
        <v>0</v>
      </c>
      <c r="AD10" s="48">
        <f t="shared" si="2"/>
        <v>0</v>
      </c>
      <c r="AE10" s="77">
        <f t="shared" ref="AE10:AE13" si="3">SUM(S10:AD10)</f>
        <v>0</v>
      </c>
    </row>
    <row r="11" spans="2:71" x14ac:dyDescent="0.2">
      <c r="C11" s="31" t="s">
        <v>281</v>
      </c>
      <c r="E11" s="48">
        <f>SUM(E17:E36)</f>
        <v>0</v>
      </c>
      <c r="F11" s="48">
        <f t="shared" ref="F11:P11" si="4">SUM(F17:F36)</f>
        <v>0</v>
      </c>
      <c r="G11" s="48">
        <f t="shared" si="4"/>
        <v>0</v>
      </c>
      <c r="H11" s="48">
        <f t="shared" si="4"/>
        <v>0</v>
      </c>
      <c r="I11" s="48">
        <f t="shared" si="4"/>
        <v>0</v>
      </c>
      <c r="J11" s="48">
        <f t="shared" si="4"/>
        <v>0</v>
      </c>
      <c r="K11" s="48">
        <f t="shared" si="4"/>
        <v>0</v>
      </c>
      <c r="L11" s="48">
        <f t="shared" si="4"/>
        <v>0</v>
      </c>
      <c r="M11" s="48">
        <f t="shared" si="4"/>
        <v>0</v>
      </c>
      <c r="N11" s="48">
        <f t="shared" si="4"/>
        <v>0</v>
      </c>
      <c r="O11" s="48">
        <f t="shared" si="4"/>
        <v>0</v>
      </c>
      <c r="P11" s="48">
        <f t="shared" si="4"/>
        <v>0</v>
      </c>
      <c r="Q11" s="77">
        <f t="shared" si="1"/>
        <v>0</v>
      </c>
      <c r="R11" s="48"/>
      <c r="S11" s="48">
        <f>SUM(S17:S36)</f>
        <v>0</v>
      </c>
      <c r="T11" s="48">
        <f t="shared" ref="T11:AD11" si="5">SUM(T17:T36)</f>
        <v>0</v>
      </c>
      <c r="U11" s="48">
        <f t="shared" si="5"/>
        <v>0</v>
      </c>
      <c r="V11" s="48">
        <f t="shared" si="5"/>
        <v>0</v>
      </c>
      <c r="W11" s="48">
        <f t="shared" si="5"/>
        <v>0</v>
      </c>
      <c r="X11" s="48">
        <f t="shared" si="5"/>
        <v>0</v>
      </c>
      <c r="Y11" s="48">
        <f t="shared" si="5"/>
        <v>0</v>
      </c>
      <c r="Z11" s="48">
        <f t="shared" si="5"/>
        <v>0</v>
      </c>
      <c r="AA11" s="48">
        <f t="shared" si="5"/>
        <v>0</v>
      </c>
      <c r="AB11" s="48">
        <f t="shared" si="5"/>
        <v>0</v>
      </c>
      <c r="AC11" s="48">
        <f t="shared" si="5"/>
        <v>0</v>
      </c>
      <c r="AD11" s="48">
        <f t="shared" si="5"/>
        <v>0</v>
      </c>
      <c r="AE11" s="77">
        <f t="shared" si="3"/>
        <v>0</v>
      </c>
    </row>
    <row r="12" spans="2:71" x14ac:dyDescent="0.2">
      <c r="C12" s="31" t="s">
        <v>282</v>
      </c>
      <c r="E12" s="48">
        <f>SUM(E40:E59)</f>
        <v>0</v>
      </c>
      <c r="F12" s="48">
        <f t="shared" ref="F12:P12" si="6">SUM(F40:F59)</f>
        <v>0</v>
      </c>
      <c r="G12" s="48">
        <f t="shared" si="6"/>
        <v>0</v>
      </c>
      <c r="H12" s="48">
        <f t="shared" si="6"/>
        <v>0</v>
      </c>
      <c r="I12" s="48">
        <f t="shared" si="6"/>
        <v>0</v>
      </c>
      <c r="J12" s="48">
        <f t="shared" si="6"/>
        <v>0</v>
      </c>
      <c r="K12" s="48">
        <f t="shared" si="6"/>
        <v>0</v>
      </c>
      <c r="L12" s="48">
        <f t="shared" si="6"/>
        <v>0</v>
      </c>
      <c r="M12" s="48">
        <f t="shared" si="6"/>
        <v>0</v>
      </c>
      <c r="N12" s="48">
        <f t="shared" si="6"/>
        <v>0</v>
      </c>
      <c r="O12" s="48">
        <f t="shared" si="6"/>
        <v>0</v>
      </c>
      <c r="P12" s="48">
        <f t="shared" si="6"/>
        <v>0</v>
      </c>
      <c r="Q12" s="77">
        <f t="shared" si="1"/>
        <v>0</v>
      </c>
      <c r="R12" s="48"/>
      <c r="S12" s="48">
        <f>SUM(S40:S59)</f>
        <v>0</v>
      </c>
      <c r="T12" s="48">
        <f t="shared" ref="T12:AD12" si="7">SUM(T40:T59)</f>
        <v>0</v>
      </c>
      <c r="U12" s="48">
        <f t="shared" si="7"/>
        <v>0</v>
      </c>
      <c r="V12" s="48">
        <f t="shared" si="7"/>
        <v>0</v>
      </c>
      <c r="W12" s="48">
        <f t="shared" si="7"/>
        <v>0</v>
      </c>
      <c r="X12" s="48">
        <f t="shared" si="7"/>
        <v>0</v>
      </c>
      <c r="Y12" s="48">
        <f t="shared" si="7"/>
        <v>0</v>
      </c>
      <c r="Z12" s="48">
        <f t="shared" si="7"/>
        <v>0</v>
      </c>
      <c r="AA12" s="48">
        <f t="shared" si="7"/>
        <v>0</v>
      </c>
      <c r="AB12" s="48">
        <f t="shared" si="7"/>
        <v>0</v>
      </c>
      <c r="AC12" s="48">
        <f t="shared" si="7"/>
        <v>0</v>
      </c>
      <c r="AD12" s="48">
        <f t="shared" si="7"/>
        <v>0</v>
      </c>
      <c r="AE12" s="77">
        <f t="shared" si="3"/>
        <v>0</v>
      </c>
    </row>
    <row r="13" spans="2:71" x14ac:dyDescent="0.2">
      <c r="C13" s="31" t="s">
        <v>283</v>
      </c>
      <c r="E13" s="48">
        <f>SUM(E63:E82)</f>
        <v>0</v>
      </c>
      <c r="F13" s="48">
        <f t="shared" ref="F13:P13" si="8">SUM(F63:F82)</f>
        <v>0</v>
      </c>
      <c r="G13" s="48">
        <f t="shared" si="8"/>
        <v>0</v>
      </c>
      <c r="H13" s="48">
        <f t="shared" si="8"/>
        <v>0</v>
      </c>
      <c r="I13" s="48">
        <f t="shared" si="8"/>
        <v>0</v>
      </c>
      <c r="J13" s="48">
        <f t="shared" si="8"/>
        <v>0</v>
      </c>
      <c r="K13" s="48">
        <f t="shared" si="8"/>
        <v>0</v>
      </c>
      <c r="L13" s="48">
        <f t="shared" si="8"/>
        <v>0</v>
      </c>
      <c r="M13" s="48">
        <f t="shared" si="8"/>
        <v>0</v>
      </c>
      <c r="N13" s="48">
        <f t="shared" si="8"/>
        <v>0</v>
      </c>
      <c r="O13" s="48">
        <f t="shared" si="8"/>
        <v>0</v>
      </c>
      <c r="P13" s="48">
        <f t="shared" si="8"/>
        <v>0</v>
      </c>
      <c r="Q13" s="77">
        <f t="shared" si="1"/>
        <v>0</v>
      </c>
      <c r="R13" s="48"/>
      <c r="S13" s="48">
        <f>SUM(S63:S82)</f>
        <v>0</v>
      </c>
      <c r="T13" s="48">
        <f t="shared" ref="T13:AD13" si="9">SUM(T63:T82)</f>
        <v>0</v>
      </c>
      <c r="U13" s="48">
        <f t="shared" si="9"/>
        <v>0</v>
      </c>
      <c r="V13" s="48">
        <f t="shared" si="9"/>
        <v>0</v>
      </c>
      <c r="W13" s="48">
        <f t="shared" si="9"/>
        <v>0</v>
      </c>
      <c r="X13" s="48">
        <f t="shared" si="9"/>
        <v>0</v>
      </c>
      <c r="Y13" s="48">
        <f t="shared" si="9"/>
        <v>0</v>
      </c>
      <c r="Z13" s="48">
        <f t="shared" si="9"/>
        <v>0</v>
      </c>
      <c r="AA13" s="48">
        <f t="shared" si="9"/>
        <v>0</v>
      </c>
      <c r="AB13" s="48">
        <f t="shared" si="9"/>
        <v>0</v>
      </c>
      <c r="AC13" s="48">
        <f t="shared" si="9"/>
        <v>0</v>
      </c>
      <c r="AD13" s="48">
        <f t="shared" si="9"/>
        <v>0</v>
      </c>
      <c r="AE13" s="77">
        <f t="shared" si="3"/>
        <v>0</v>
      </c>
    </row>
    <row r="14" spans="2:71" x14ac:dyDescent="0.2">
      <c r="E14" s="71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</row>
    <row r="15" spans="2:71" x14ac:dyDescent="0.2">
      <c r="E15" s="71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</row>
    <row r="16" spans="2:71" x14ac:dyDescent="0.2">
      <c r="C16" s="31" t="s">
        <v>281</v>
      </c>
      <c r="E16" s="71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</row>
    <row r="17" spans="3:31" x14ac:dyDescent="0.2">
      <c r="C17" s="42" t="s">
        <v>77</v>
      </c>
      <c r="E17" s="78">
        <v>0</v>
      </c>
      <c r="F17" s="78">
        <v>0</v>
      </c>
      <c r="G17" s="78">
        <v>0</v>
      </c>
      <c r="H17" s="78">
        <v>0</v>
      </c>
      <c r="I17" s="78">
        <v>0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  <c r="Q17" s="77">
        <f>SUM(E17:P17)</f>
        <v>0</v>
      </c>
      <c r="R17" s="79"/>
      <c r="S17" s="78">
        <v>0</v>
      </c>
      <c r="T17" s="78">
        <v>0</v>
      </c>
      <c r="U17" s="78">
        <v>0</v>
      </c>
      <c r="V17" s="78">
        <v>0</v>
      </c>
      <c r="W17" s="78">
        <v>0</v>
      </c>
      <c r="X17" s="78">
        <v>0</v>
      </c>
      <c r="Y17" s="78">
        <v>0</v>
      </c>
      <c r="Z17" s="78">
        <v>0</v>
      </c>
      <c r="AA17" s="78">
        <v>0</v>
      </c>
      <c r="AB17" s="78">
        <v>0</v>
      </c>
      <c r="AC17" s="78">
        <v>0</v>
      </c>
      <c r="AD17" s="78">
        <v>0</v>
      </c>
      <c r="AE17" s="77">
        <f>SUM(S17:AD17)</f>
        <v>0</v>
      </c>
    </row>
    <row r="18" spans="3:31" x14ac:dyDescent="0.2">
      <c r="C18" s="42" t="s">
        <v>78</v>
      </c>
      <c r="E18" s="78">
        <v>0</v>
      </c>
      <c r="F18" s="78">
        <v>0</v>
      </c>
      <c r="G18" s="78">
        <v>0</v>
      </c>
      <c r="H18" s="78">
        <v>0</v>
      </c>
      <c r="I18" s="78">
        <v>0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  <c r="Q18" s="77">
        <f t="shared" ref="Q18:Q36" si="10">SUM(E18:P18)</f>
        <v>0</v>
      </c>
      <c r="R18" s="7"/>
      <c r="S18" s="78">
        <v>0</v>
      </c>
      <c r="T18" s="78">
        <v>0</v>
      </c>
      <c r="U18" s="78">
        <v>0</v>
      </c>
      <c r="V18" s="78">
        <v>0</v>
      </c>
      <c r="W18" s="78">
        <v>0</v>
      </c>
      <c r="X18" s="78">
        <v>0</v>
      </c>
      <c r="Y18" s="78">
        <v>0</v>
      </c>
      <c r="Z18" s="78">
        <v>0</v>
      </c>
      <c r="AA18" s="78">
        <v>0</v>
      </c>
      <c r="AB18" s="78">
        <v>0</v>
      </c>
      <c r="AC18" s="78">
        <v>0</v>
      </c>
      <c r="AD18" s="78">
        <v>0</v>
      </c>
      <c r="AE18" s="77">
        <f t="shared" ref="AE18:AE36" si="11">SUM(S18:AD18)</f>
        <v>0</v>
      </c>
    </row>
    <row r="19" spans="3:31" x14ac:dyDescent="0.2">
      <c r="C19" s="42" t="s">
        <v>79</v>
      </c>
      <c r="E19" s="78">
        <v>0</v>
      </c>
      <c r="F19" s="78">
        <v>0</v>
      </c>
      <c r="G19" s="78">
        <v>0</v>
      </c>
      <c r="H19" s="78">
        <v>0</v>
      </c>
      <c r="I19" s="78">
        <v>0</v>
      </c>
      <c r="J19" s="78">
        <v>0</v>
      </c>
      <c r="K19" s="78">
        <v>0</v>
      </c>
      <c r="L19" s="78">
        <v>0</v>
      </c>
      <c r="M19" s="78">
        <v>0</v>
      </c>
      <c r="N19" s="78">
        <v>0</v>
      </c>
      <c r="O19" s="78">
        <v>0</v>
      </c>
      <c r="P19" s="78">
        <v>0</v>
      </c>
      <c r="Q19" s="77">
        <f t="shared" si="10"/>
        <v>0</v>
      </c>
      <c r="R19" s="7"/>
      <c r="S19" s="78">
        <v>0</v>
      </c>
      <c r="T19" s="78">
        <v>0</v>
      </c>
      <c r="U19" s="78">
        <v>0</v>
      </c>
      <c r="V19" s="78">
        <v>0</v>
      </c>
      <c r="W19" s="78">
        <v>0</v>
      </c>
      <c r="X19" s="78">
        <v>0</v>
      </c>
      <c r="Y19" s="78">
        <v>0</v>
      </c>
      <c r="Z19" s="78">
        <v>0</v>
      </c>
      <c r="AA19" s="78">
        <v>0</v>
      </c>
      <c r="AB19" s="78">
        <v>0</v>
      </c>
      <c r="AC19" s="78">
        <v>0</v>
      </c>
      <c r="AD19" s="78">
        <v>0</v>
      </c>
      <c r="AE19" s="77">
        <f t="shared" si="11"/>
        <v>0</v>
      </c>
    </row>
    <row r="20" spans="3:31" x14ac:dyDescent="0.2">
      <c r="C20" s="42" t="s">
        <v>80</v>
      </c>
      <c r="E20" s="78">
        <v>0</v>
      </c>
      <c r="F20" s="78">
        <v>0</v>
      </c>
      <c r="G20" s="78">
        <v>0</v>
      </c>
      <c r="H20" s="78">
        <v>0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77">
        <f t="shared" si="10"/>
        <v>0</v>
      </c>
      <c r="R20" s="7"/>
      <c r="S20" s="78">
        <v>0</v>
      </c>
      <c r="T20" s="78">
        <v>0</v>
      </c>
      <c r="U20" s="78">
        <v>0</v>
      </c>
      <c r="V20" s="78">
        <v>0</v>
      </c>
      <c r="W20" s="78">
        <v>0</v>
      </c>
      <c r="X20" s="78">
        <v>0</v>
      </c>
      <c r="Y20" s="78">
        <v>0</v>
      </c>
      <c r="Z20" s="78">
        <v>0</v>
      </c>
      <c r="AA20" s="78">
        <v>0</v>
      </c>
      <c r="AB20" s="78">
        <v>0</v>
      </c>
      <c r="AC20" s="78">
        <v>0</v>
      </c>
      <c r="AD20" s="78">
        <v>0</v>
      </c>
      <c r="AE20" s="77">
        <f t="shared" si="11"/>
        <v>0</v>
      </c>
    </row>
    <row r="21" spans="3:31" x14ac:dyDescent="0.2">
      <c r="C21" s="42" t="s">
        <v>81</v>
      </c>
      <c r="E21" s="78">
        <v>0</v>
      </c>
      <c r="F21" s="78">
        <v>0</v>
      </c>
      <c r="G21" s="78">
        <v>0</v>
      </c>
      <c r="H21" s="78">
        <v>0</v>
      </c>
      <c r="I21" s="78">
        <v>0</v>
      </c>
      <c r="J21" s="78">
        <v>0</v>
      </c>
      <c r="K21" s="78">
        <v>0</v>
      </c>
      <c r="L21" s="78">
        <v>0</v>
      </c>
      <c r="M21" s="78">
        <v>0</v>
      </c>
      <c r="N21" s="78">
        <v>0</v>
      </c>
      <c r="O21" s="78">
        <v>0</v>
      </c>
      <c r="P21" s="78">
        <v>0</v>
      </c>
      <c r="Q21" s="77">
        <f t="shared" si="10"/>
        <v>0</v>
      </c>
      <c r="R21" s="7"/>
      <c r="S21" s="78">
        <v>0</v>
      </c>
      <c r="T21" s="78">
        <v>0</v>
      </c>
      <c r="U21" s="78">
        <v>0</v>
      </c>
      <c r="V21" s="78">
        <v>0</v>
      </c>
      <c r="W21" s="78">
        <v>0</v>
      </c>
      <c r="X21" s="78">
        <v>0</v>
      </c>
      <c r="Y21" s="78">
        <v>0</v>
      </c>
      <c r="Z21" s="78">
        <v>0</v>
      </c>
      <c r="AA21" s="78">
        <v>0</v>
      </c>
      <c r="AB21" s="78">
        <v>0</v>
      </c>
      <c r="AC21" s="78">
        <v>0</v>
      </c>
      <c r="AD21" s="78">
        <v>0</v>
      </c>
      <c r="AE21" s="77">
        <f t="shared" si="11"/>
        <v>0</v>
      </c>
    </row>
    <row r="22" spans="3:31" x14ac:dyDescent="0.2">
      <c r="C22" s="42" t="s">
        <v>82</v>
      </c>
      <c r="E22" s="78">
        <v>0</v>
      </c>
      <c r="F22" s="78">
        <v>0</v>
      </c>
      <c r="G22" s="78">
        <v>0</v>
      </c>
      <c r="H22" s="78">
        <v>0</v>
      </c>
      <c r="I22" s="78">
        <v>0</v>
      </c>
      <c r="J22" s="78">
        <v>0</v>
      </c>
      <c r="K22" s="78">
        <v>0</v>
      </c>
      <c r="L22" s="78">
        <v>0</v>
      </c>
      <c r="M22" s="78">
        <v>0</v>
      </c>
      <c r="N22" s="78">
        <v>0</v>
      </c>
      <c r="O22" s="78">
        <v>0</v>
      </c>
      <c r="P22" s="78">
        <v>0</v>
      </c>
      <c r="Q22" s="77">
        <f t="shared" si="10"/>
        <v>0</v>
      </c>
      <c r="R22" s="7"/>
      <c r="S22" s="78">
        <v>0</v>
      </c>
      <c r="T22" s="78">
        <v>0</v>
      </c>
      <c r="U22" s="78">
        <v>0</v>
      </c>
      <c r="V22" s="78">
        <v>0</v>
      </c>
      <c r="W22" s="78">
        <v>0</v>
      </c>
      <c r="X22" s="78">
        <v>0</v>
      </c>
      <c r="Y22" s="78">
        <v>0</v>
      </c>
      <c r="Z22" s="78">
        <v>0</v>
      </c>
      <c r="AA22" s="78">
        <v>0</v>
      </c>
      <c r="AB22" s="78">
        <v>0</v>
      </c>
      <c r="AC22" s="78">
        <v>0</v>
      </c>
      <c r="AD22" s="78">
        <v>0</v>
      </c>
      <c r="AE22" s="77">
        <f t="shared" si="11"/>
        <v>0</v>
      </c>
    </row>
    <row r="23" spans="3:31" x14ac:dyDescent="0.2">
      <c r="C23" s="42" t="s">
        <v>83</v>
      </c>
      <c r="D23" s="16"/>
      <c r="E23" s="78">
        <v>0</v>
      </c>
      <c r="F23" s="78">
        <v>0</v>
      </c>
      <c r="G23" s="78">
        <v>0</v>
      </c>
      <c r="H23" s="78">
        <v>0</v>
      </c>
      <c r="I23" s="78">
        <v>0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  <c r="Q23" s="77">
        <f t="shared" si="10"/>
        <v>0</v>
      </c>
      <c r="R23" s="7"/>
      <c r="S23" s="78">
        <v>0</v>
      </c>
      <c r="T23" s="78">
        <v>0</v>
      </c>
      <c r="U23" s="78">
        <v>0</v>
      </c>
      <c r="V23" s="78">
        <v>0</v>
      </c>
      <c r="W23" s="78">
        <v>0</v>
      </c>
      <c r="X23" s="78">
        <v>0</v>
      </c>
      <c r="Y23" s="78">
        <v>0</v>
      </c>
      <c r="Z23" s="78">
        <v>0</v>
      </c>
      <c r="AA23" s="78">
        <v>0</v>
      </c>
      <c r="AB23" s="78">
        <v>0</v>
      </c>
      <c r="AC23" s="78">
        <v>0</v>
      </c>
      <c r="AD23" s="78">
        <v>0</v>
      </c>
      <c r="AE23" s="77">
        <f t="shared" si="11"/>
        <v>0</v>
      </c>
    </row>
    <row r="24" spans="3:31" x14ac:dyDescent="0.2">
      <c r="C24" s="42" t="s">
        <v>84</v>
      </c>
      <c r="E24" s="78">
        <v>0</v>
      </c>
      <c r="F24" s="78">
        <v>0</v>
      </c>
      <c r="G24" s="78">
        <v>0</v>
      </c>
      <c r="H24" s="78">
        <v>0</v>
      </c>
      <c r="I24" s="78">
        <v>0</v>
      </c>
      <c r="J24" s="78">
        <v>0</v>
      </c>
      <c r="K24" s="78">
        <v>0</v>
      </c>
      <c r="L24" s="78">
        <v>0</v>
      </c>
      <c r="M24" s="78">
        <v>0</v>
      </c>
      <c r="N24" s="78">
        <v>0</v>
      </c>
      <c r="O24" s="78">
        <v>0</v>
      </c>
      <c r="P24" s="78">
        <v>0</v>
      </c>
      <c r="Q24" s="77">
        <f t="shared" si="10"/>
        <v>0</v>
      </c>
      <c r="R24" s="7"/>
      <c r="S24" s="78">
        <v>0</v>
      </c>
      <c r="T24" s="78">
        <v>0</v>
      </c>
      <c r="U24" s="78">
        <v>0</v>
      </c>
      <c r="V24" s="78">
        <v>0</v>
      </c>
      <c r="W24" s="78">
        <v>0</v>
      </c>
      <c r="X24" s="78">
        <v>0</v>
      </c>
      <c r="Y24" s="78">
        <v>0</v>
      </c>
      <c r="Z24" s="78">
        <v>0</v>
      </c>
      <c r="AA24" s="78">
        <v>0</v>
      </c>
      <c r="AB24" s="78">
        <v>0</v>
      </c>
      <c r="AC24" s="78">
        <v>0</v>
      </c>
      <c r="AD24" s="78">
        <v>0</v>
      </c>
      <c r="AE24" s="77">
        <f t="shared" si="11"/>
        <v>0</v>
      </c>
    </row>
    <row r="25" spans="3:31" x14ac:dyDescent="0.2">
      <c r="C25" s="42" t="s">
        <v>85</v>
      </c>
      <c r="E25" s="78">
        <v>0</v>
      </c>
      <c r="F25" s="78">
        <v>0</v>
      </c>
      <c r="G25" s="78">
        <v>0</v>
      </c>
      <c r="H25" s="78">
        <v>0</v>
      </c>
      <c r="I25" s="78">
        <v>0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  <c r="Q25" s="77">
        <f t="shared" si="10"/>
        <v>0</v>
      </c>
      <c r="R25" s="7"/>
      <c r="S25" s="78">
        <v>0</v>
      </c>
      <c r="T25" s="78">
        <v>0</v>
      </c>
      <c r="U25" s="78">
        <v>0</v>
      </c>
      <c r="V25" s="78">
        <v>0</v>
      </c>
      <c r="W25" s="78">
        <v>0</v>
      </c>
      <c r="X25" s="78">
        <v>0</v>
      </c>
      <c r="Y25" s="78">
        <v>0</v>
      </c>
      <c r="Z25" s="78">
        <v>0</v>
      </c>
      <c r="AA25" s="78">
        <v>0</v>
      </c>
      <c r="AB25" s="78">
        <v>0</v>
      </c>
      <c r="AC25" s="78">
        <v>0</v>
      </c>
      <c r="AD25" s="78">
        <v>0</v>
      </c>
      <c r="AE25" s="77">
        <f t="shared" si="11"/>
        <v>0</v>
      </c>
    </row>
    <row r="26" spans="3:31" x14ac:dyDescent="0.2">
      <c r="C26" s="42" t="s">
        <v>86</v>
      </c>
      <c r="E26" s="78">
        <v>0</v>
      </c>
      <c r="F26" s="78">
        <v>0</v>
      </c>
      <c r="G26" s="78">
        <v>0</v>
      </c>
      <c r="H26" s="78">
        <v>0</v>
      </c>
      <c r="I26" s="78">
        <v>0</v>
      </c>
      <c r="J26" s="78">
        <v>0</v>
      </c>
      <c r="K26" s="78">
        <v>0</v>
      </c>
      <c r="L26" s="78">
        <v>0</v>
      </c>
      <c r="M26" s="78">
        <v>0</v>
      </c>
      <c r="N26" s="78">
        <v>0</v>
      </c>
      <c r="O26" s="78">
        <v>0</v>
      </c>
      <c r="P26" s="78">
        <v>0</v>
      </c>
      <c r="Q26" s="77">
        <f t="shared" si="10"/>
        <v>0</v>
      </c>
      <c r="R26" s="7"/>
      <c r="S26" s="78">
        <v>0</v>
      </c>
      <c r="T26" s="78">
        <v>0</v>
      </c>
      <c r="U26" s="78">
        <v>0</v>
      </c>
      <c r="V26" s="78">
        <v>0</v>
      </c>
      <c r="W26" s="78">
        <v>0</v>
      </c>
      <c r="X26" s="78">
        <v>0</v>
      </c>
      <c r="Y26" s="78">
        <v>0</v>
      </c>
      <c r="Z26" s="78">
        <v>0</v>
      </c>
      <c r="AA26" s="78">
        <v>0</v>
      </c>
      <c r="AB26" s="78">
        <v>0</v>
      </c>
      <c r="AC26" s="78">
        <v>0</v>
      </c>
      <c r="AD26" s="78">
        <v>0</v>
      </c>
      <c r="AE26" s="77">
        <f t="shared" si="11"/>
        <v>0</v>
      </c>
    </row>
    <row r="27" spans="3:31" x14ac:dyDescent="0.2">
      <c r="C27" s="42" t="s">
        <v>87</v>
      </c>
      <c r="E27" s="78">
        <v>0</v>
      </c>
      <c r="F27" s="78">
        <v>0</v>
      </c>
      <c r="G27" s="78">
        <v>0</v>
      </c>
      <c r="H27" s="78">
        <v>0</v>
      </c>
      <c r="I27" s="78">
        <v>0</v>
      </c>
      <c r="J27" s="78">
        <v>0</v>
      </c>
      <c r="K27" s="78">
        <v>0</v>
      </c>
      <c r="L27" s="78">
        <v>0</v>
      </c>
      <c r="M27" s="78">
        <v>0</v>
      </c>
      <c r="N27" s="78">
        <v>0</v>
      </c>
      <c r="O27" s="78">
        <v>0</v>
      </c>
      <c r="P27" s="78">
        <v>0</v>
      </c>
      <c r="Q27" s="77">
        <f t="shared" si="10"/>
        <v>0</v>
      </c>
      <c r="R27" s="7"/>
      <c r="S27" s="78">
        <v>0</v>
      </c>
      <c r="T27" s="78">
        <v>0</v>
      </c>
      <c r="U27" s="78">
        <v>0</v>
      </c>
      <c r="V27" s="78">
        <v>0</v>
      </c>
      <c r="W27" s="78">
        <v>0</v>
      </c>
      <c r="X27" s="78">
        <v>0</v>
      </c>
      <c r="Y27" s="78">
        <v>0</v>
      </c>
      <c r="Z27" s="78">
        <v>0</v>
      </c>
      <c r="AA27" s="78">
        <v>0</v>
      </c>
      <c r="AB27" s="78">
        <v>0</v>
      </c>
      <c r="AC27" s="78">
        <v>0</v>
      </c>
      <c r="AD27" s="78">
        <v>0</v>
      </c>
      <c r="AE27" s="77">
        <f t="shared" si="11"/>
        <v>0</v>
      </c>
    </row>
    <row r="28" spans="3:31" x14ac:dyDescent="0.2">
      <c r="C28" s="42" t="s">
        <v>88</v>
      </c>
      <c r="E28" s="78">
        <v>0</v>
      </c>
      <c r="F28" s="78">
        <v>0</v>
      </c>
      <c r="G28" s="78">
        <v>0</v>
      </c>
      <c r="H28" s="78">
        <v>0</v>
      </c>
      <c r="I28" s="78">
        <v>0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  <c r="Q28" s="77">
        <f t="shared" si="10"/>
        <v>0</v>
      </c>
      <c r="R28" s="7"/>
      <c r="S28" s="78">
        <v>0</v>
      </c>
      <c r="T28" s="78">
        <v>0</v>
      </c>
      <c r="U28" s="78">
        <v>0</v>
      </c>
      <c r="V28" s="78">
        <v>0</v>
      </c>
      <c r="W28" s="78">
        <v>0</v>
      </c>
      <c r="X28" s="78">
        <v>0</v>
      </c>
      <c r="Y28" s="78">
        <v>0</v>
      </c>
      <c r="Z28" s="78">
        <v>0</v>
      </c>
      <c r="AA28" s="78">
        <v>0</v>
      </c>
      <c r="AB28" s="78">
        <v>0</v>
      </c>
      <c r="AC28" s="78">
        <v>0</v>
      </c>
      <c r="AD28" s="78">
        <v>0</v>
      </c>
      <c r="AE28" s="77">
        <f t="shared" si="11"/>
        <v>0</v>
      </c>
    </row>
    <row r="29" spans="3:31" x14ac:dyDescent="0.2">
      <c r="C29" s="42" t="s">
        <v>89</v>
      </c>
      <c r="E29" s="78">
        <v>0</v>
      </c>
      <c r="F29" s="78">
        <v>0</v>
      </c>
      <c r="G29" s="78">
        <v>0</v>
      </c>
      <c r="H29" s="78">
        <v>0</v>
      </c>
      <c r="I29" s="78">
        <v>0</v>
      </c>
      <c r="J29" s="78">
        <v>0</v>
      </c>
      <c r="K29" s="78">
        <v>0</v>
      </c>
      <c r="L29" s="78">
        <v>0</v>
      </c>
      <c r="M29" s="78">
        <v>0</v>
      </c>
      <c r="N29" s="78">
        <v>0</v>
      </c>
      <c r="O29" s="78">
        <v>0</v>
      </c>
      <c r="P29" s="78">
        <v>0</v>
      </c>
      <c r="Q29" s="77">
        <f t="shared" si="10"/>
        <v>0</v>
      </c>
      <c r="R29" s="7"/>
      <c r="S29" s="78">
        <v>0</v>
      </c>
      <c r="T29" s="78">
        <v>0</v>
      </c>
      <c r="U29" s="78">
        <v>0</v>
      </c>
      <c r="V29" s="78">
        <v>0</v>
      </c>
      <c r="W29" s="78">
        <v>0</v>
      </c>
      <c r="X29" s="78">
        <v>0</v>
      </c>
      <c r="Y29" s="78">
        <v>0</v>
      </c>
      <c r="Z29" s="78">
        <v>0</v>
      </c>
      <c r="AA29" s="78">
        <v>0</v>
      </c>
      <c r="AB29" s="78">
        <v>0</v>
      </c>
      <c r="AC29" s="78">
        <v>0</v>
      </c>
      <c r="AD29" s="78">
        <v>0</v>
      </c>
      <c r="AE29" s="77">
        <f t="shared" si="11"/>
        <v>0</v>
      </c>
    </row>
    <row r="30" spans="3:31" x14ac:dyDescent="0.2">
      <c r="C30" s="42" t="s">
        <v>90</v>
      </c>
      <c r="E30" s="78">
        <v>0</v>
      </c>
      <c r="F30" s="78">
        <v>0</v>
      </c>
      <c r="G30" s="78">
        <v>0</v>
      </c>
      <c r="H30" s="78">
        <v>0</v>
      </c>
      <c r="I30" s="78">
        <v>0</v>
      </c>
      <c r="J30" s="78">
        <v>0</v>
      </c>
      <c r="K30" s="78">
        <v>0</v>
      </c>
      <c r="L30" s="78">
        <v>0</v>
      </c>
      <c r="M30" s="78">
        <v>0</v>
      </c>
      <c r="N30" s="78">
        <v>0</v>
      </c>
      <c r="O30" s="78">
        <v>0</v>
      </c>
      <c r="P30" s="78">
        <v>0</v>
      </c>
      <c r="Q30" s="77">
        <f t="shared" si="10"/>
        <v>0</v>
      </c>
      <c r="R30" s="7"/>
      <c r="S30" s="78">
        <v>0</v>
      </c>
      <c r="T30" s="78">
        <v>0</v>
      </c>
      <c r="U30" s="78">
        <v>0</v>
      </c>
      <c r="V30" s="78">
        <v>0</v>
      </c>
      <c r="W30" s="78">
        <v>0</v>
      </c>
      <c r="X30" s="78">
        <v>0</v>
      </c>
      <c r="Y30" s="78">
        <v>0</v>
      </c>
      <c r="Z30" s="78">
        <v>0</v>
      </c>
      <c r="AA30" s="78">
        <v>0</v>
      </c>
      <c r="AB30" s="78">
        <v>0</v>
      </c>
      <c r="AC30" s="78">
        <v>0</v>
      </c>
      <c r="AD30" s="78">
        <v>0</v>
      </c>
      <c r="AE30" s="77">
        <f t="shared" si="11"/>
        <v>0</v>
      </c>
    </row>
    <row r="31" spans="3:31" x14ac:dyDescent="0.2">
      <c r="C31" s="42" t="s">
        <v>91</v>
      </c>
      <c r="E31" s="78">
        <v>0</v>
      </c>
      <c r="F31" s="78">
        <v>0</v>
      </c>
      <c r="G31" s="78">
        <v>0</v>
      </c>
      <c r="H31" s="78">
        <v>0</v>
      </c>
      <c r="I31" s="78">
        <v>0</v>
      </c>
      <c r="J31" s="78">
        <v>0</v>
      </c>
      <c r="K31" s="78">
        <v>0</v>
      </c>
      <c r="L31" s="78">
        <v>0</v>
      </c>
      <c r="M31" s="78">
        <v>0</v>
      </c>
      <c r="N31" s="78">
        <v>0</v>
      </c>
      <c r="O31" s="78">
        <v>0</v>
      </c>
      <c r="P31" s="78">
        <v>0</v>
      </c>
      <c r="Q31" s="77">
        <f t="shared" si="10"/>
        <v>0</v>
      </c>
      <c r="R31" s="7"/>
      <c r="S31" s="78">
        <v>0</v>
      </c>
      <c r="T31" s="78">
        <v>0</v>
      </c>
      <c r="U31" s="78">
        <v>0</v>
      </c>
      <c r="V31" s="78">
        <v>0</v>
      </c>
      <c r="W31" s="78">
        <v>0</v>
      </c>
      <c r="X31" s="78">
        <v>0</v>
      </c>
      <c r="Y31" s="78">
        <v>0</v>
      </c>
      <c r="Z31" s="78">
        <v>0</v>
      </c>
      <c r="AA31" s="78">
        <v>0</v>
      </c>
      <c r="AB31" s="78">
        <v>0</v>
      </c>
      <c r="AC31" s="78">
        <v>0</v>
      </c>
      <c r="AD31" s="78">
        <v>0</v>
      </c>
      <c r="AE31" s="77">
        <f t="shared" si="11"/>
        <v>0</v>
      </c>
    </row>
    <row r="32" spans="3:31" x14ac:dyDescent="0.2">
      <c r="C32" s="42" t="s">
        <v>92</v>
      </c>
      <c r="E32" s="78">
        <v>0</v>
      </c>
      <c r="F32" s="78">
        <v>0</v>
      </c>
      <c r="G32" s="78">
        <v>0</v>
      </c>
      <c r="H32" s="78">
        <v>0</v>
      </c>
      <c r="I32" s="78">
        <v>0</v>
      </c>
      <c r="J32" s="78">
        <v>0</v>
      </c>
      <c r="K32" s="78">
        <v>0</v>
      </c>
      <c r="L32" s="78">
        <v>0</v>
      </c>
      <c r="M32" s="78">
        <v>0</v>
      </c>
      <c r="N32" s="78">
        <v>0</v>
      </c>
      <c r="O32" s="78">
        <v>0</v>
      </c>
      <c r="P32" s="78">
        <v>0</v>
      </c>
      <c r="Q32" s="77">
        <f t="shared" si="10"/>
        <v>0</v>
      </c>
      <c r="R32" s="7"/>
      <c r="S32" s="78">
        <v>0</v>
      </c>
      <c r="T32" s="78">
        <v>0</v>
      </c>
      <c r="U32" s="78">
        <v>0</v>
      </c>
      <c r="V32" s="78">
        <v>0</v>
      </c>
      <c r="W32" s="78">
        <v>0</v>
      </c>
      <c r="X32" s="78">
        <v>0</v>
      </c>
      <c r="Y32" s="78">
        <v>0</v>
      </c>
      <c r="Z32" s="78">
        <v>0</v>
      </c>
      <c r="AA32" s="78">
        <v>0</v>
      </c>
      <c r="AB32" s="78">
        <v>0</v>
      </c>
      <c r="AC32" s="78">
        <v>0</v>
      </c>
      <c r="AD32" s="78">
        <v>0</v>
      </c>
      <c r="AE32" s="77">
        <f t="shared" si="11"/>
        <v>0</v>
      </c>
    </row>
    <row r="33" spans="3:31" x14ac:dyDescent="0.2">
      <c r="C33" s="42" t="s">
        <v>93</v>
      </c>
      <c r="E33" s="78">
        <v>0</v>
      </c>
      <c r="F33" s="78">
        <v>0</v>
      </c>
      <c r="G33" s="78">
        <v>0</v>
      </c>
      <c r="H33" s="78">
        <v>0</v>
      </c>
      <c r="I33" s="78">
        <v>0</v>
      </c>
      <c r="J33" s="78">
        <v>0</v>
      </c>
      <c r="K33" s="78">
        <v>0</v>
      </c>
      <c r="L33" s="78">
        <v>0</v>
      </c>
      <c r="M33" s="78">
        <v>0</v>
      </c>
      <c r="N33" s="78">
        <v>0</v>
      </c>
      <c r="O33" s="78">
        <v>0</v>
      </c>
      <c r="P33" s="78">
        <v>0</v>
      </c>
      <c r="Q33" s="77">
        <f t="shared" si="10"/>
        <v>0</v>
      </c>
      <c r="R33" s="7"/>
      <c r="S33" s="78">
        <v>0</v>
      </c>
      <c r="T33" s="78">
        <v>0</v>
      </c>
      <c r="U33" s="78">
        <v>0</v>
      </c>
      <c r="V33" s="78">
        <v>0</v>
      </c>
      <c r="W33" s="78">
        <v>0</v>
      </c>
      <c r="X33" s="78">
        <v>0</v>
      </c>
      <c r="Y33" s="78">
        <v>0</v>
      </c>
      <c r="Z33" s="78">
        <v>0</v>
      </c>
      <c r="AA33" s="78">
        <v>0</v>
      </c>
      <c r="AB33" s="78">
        <v>0</v>
      </c>
      <c r="AC33" s="78">
        <v>0</v>
      </c>
      <c r="AD33" s="78">
        <v>0</v>
      </c>
      <c r="AE33" s="77">
        <f t="shared" si="11"/>
        <v>0</v>
      </c>
    </row>
    <row r="34" spans="3:31" x14ac:dyDescent="0.2">
      <c r="C34" s="42" t="s">
        <v>94</v>
      </c>
      <c r="E34" s="78">
        <v>0</v>
      </c>
      <c r="F34" s="78">
        <v>0</v>
      </c>
      <c r="G34" s="78">
        <v>0</v>
      </c>
      <c r="H34" s="78">
        <v>0</v>
      </c>
      <c r="I34" s="78">
        <v>0</v>
      </c>
      <c r="J34" s="78">
        <v>0</v>
      </c>
      <c r="K34" s="78">
        <v>0</v>
      </c>
      <c r="L34" s="78">
        <v>0</v>
      </c>
      <c r="M34" s="78">
        <v>0</v>
      </c>
      <c r="N34" s="78">
        <v>0</v>
      </c>
      <c r="O34" s="78">
        <v>0</v>
      </c>
      <c r="P34" s="78">
        <v>0</v>
      </c>
      <c r="Q34" s="77">
        <f t="shared" si="10"/>
        <v>0</v>
      </c>
      <c r="R34" s="7"/>
      <c r="S34" s="78">
        <v>0</v>
      </c>
      <c r="T34" s="78">
        <v>0</v>
      </c>
      <c r="U34" s="78">
        <v>0</v>
      </c>
      <c r="V34" s="78">
        <v>0</v>
      </c>
      <c r="W34" s="78">
        <v>0</v>
      </c>
      <c r="X34" s="78">
        <v>0</v>
      </c>
      <c r="Y34" s="78">
        <v>0</v>
      </c>
      <c r="Z34" s="78">
        <v>0</v>
      </c>
      <c r="AA34" s="78">
        <v>0</v>
      </c>
      <c r="AB34" s="78">
        <v>0</v>
      </c>
      <c r="AC34" s="78">
        <v>0</v>
      </c>
      <c r="AD34" s="78">
        <v>0</v>
      </c>
      <c r="AE34" s="77">
        <f t="shared" si="11"/>
        <v>0</v>
      </c>
    </row>
    <row r="35" spans="3:31" x14ac:dyDescent="0.2">
      <c r="C35" s="42" t="s">
        <v>95</v>
      </c>
      <c r="E35" s="78">
        <v>0</v>
      </c>
      <c r="F35" s="78">
        <v>0</v>
      </c>
      <c r="G35" s="78">
        <v>0</v>
      </c>
      <c r="H35" s="78">
        <v>0</v>
      </c>
      <c r="I35" s="78">
        <v>0</v>
      </c>
      <c r="J35" s="78">
        <v>0</v>
      </c>
      <c r="K35" s="78">
        <v>0</v>
      </c>
      <c r="L35" s="78">
        <v>0</v>
      </c>
      <c r="M35" s="78">
        <v>0</v>
      </c>
      <c r="N35" s="78">
        <v>0</v>
      </c>
      <c r="O35" s="78">
        <v>0</v>
      </c>
      <c r="P35" s="78">
        <v>0</v>
      </c>
      <c r="Q35" s="77">
        <f t="shared" si="10"/>
        <v>0</v>
      </c>
      <c r="R35" s="7"/>
      <c r="S35" s="78">
        <v>0</v>
      </c>
      <c r="T35" s="78">
        <v>0</v>
      </c>
      <c r="U35" s="78">
        <v>0</v>
      </c>
      <c r="V35" s="78">
        <v>0</v>
      </c>
      <c r="W35" s="78">
        <v>0</v>
      </c>
      <c r="X35" s="78">
        <v>0</v>
      </c>
      <c r="Y35" s="78">
        <v>0</v>
      </c>
      <c r="Z35" s="78">
        <v>0</v>
      </c>
      <c r="AA35" s="78">
        <v>0</v>
      </c>
      <c r="AB35" s="78">
        <v>0</v>
      </c>
      <c r="AC35" s="78">
        <v>0</v>
      </c>
      <c r="AD35" s="78">
        <v>0</v>
      </c>
      <c r="AE35" s="77">
        <f t="shared" si="11"/>
        <v>0</v>
      </c>
    </row>
    <row r="36" spans="3:31" x14ac:dyDescent="0.2">
      <c r="C36" s="42" t="s">
        <v>96</v>
      </c>
      <c r="E36" s="78">
        <v>0</v>
      </c>
      <c r="F36" s="78">
        <v>0</v>
      </c>
      <c r="G36" s="78">
        <v>0</v>
      </c>
      <c r="H36" s="78">
        <v>0</v>
      </c>
      <c r="I36" s="78">
        <v>0</v>
      </c>
      <c r="J36" s="78">
        <v>0</v>
      </c>
      <c r="K36" s="78">
        <v>0</v>
      </c>
      <c r="L36" s="78">
        <v>0</v>
      </c>
      <c r="M36" s="78">
        <v>0</v>
      </c>
      <c r="N36" s="78">
        <v>0</v>
      </c>
      <c r="O36" s="78">
        <v>0</v>
      </c>
      <c r="P36" s="78">
        <v>0</v>
      </c>
      <c r="Q36" s="77">
        <f t="shared" si="10"/>
        <v>0</v>
      </c>
      <c r="R36" s="7"/>
      <c r="S36" s="78">
        <v>0</v>
      </c>
      <c r="T36" s="78">
        <v>0</v>
      </c>
      <c r="U36" s="78">
        <v>0</v>
      </c>
      <c r="V36" s="78">
        <v>0</v>
      </c>
      <c r="W36" s="78">
        <v>0</v>
      </c>
      <c r="X36" s="78">
        <v>0</v>
      </c>
      <c r="Y36" s="78">
        <v>0</v>
      </c>
      <c r="Z36" s="78">
        <v>0</v>
      </c>
      <c r="AA36" s="78">
        <v>0</v>
      </c>
      <c r="AB36" s="78">
        <v>0</v>
      </c>
      <c r="AC36" s="78">
        <v>0</v>
      </c>
      <c r="AD36" s="78">
        <v>0</v>
      </c>
      <c r="AE36" s="77">
        <f t="shared" si="11"/>
        <v>0</v>
      </c>
    </row>
    <row r="37" spans="3:31" x14ac:dyDescent="0.2">
      <c r="E37" s="71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</row>
    <row r="38" spans="3:31" x14ac:dyDescent="0.2">
      <c r="E38" s="71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</row>
    <row r="39" spans="3:31" x14ac:dyDescent="0.2">
      <c r="C39" s="31" t="s">
        <v>282</v>
      </c>
      <c r="E39" s="71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</row>
    <row r="40" spans="3:31" x14ac:dyDescent="0.2">
      <c r="C40" s="42" t="s">
        <v>77</v>
      </c>
      <c r="E40" s="78">
        <v>0</v>
      </c>
      <c r="F40" s="78">
        <v>0</v>
      </c>
      <c r="G40" s="78">
        <v>0</v>
      </c>
      <c r="H40" s="78">
        <v>0</v>
      </c>
      <c r="I40" s="78">
        <v>0</v>
      </c>
      <c r="J40" s="78">
        <v>0</v>
      </c>
      <c r="K40" s="78">
        <v>0</v>
      </c>
      <c r="L40" s="78">
        <v>0</v>
      </c>
      <c r="M40" s="78">
        <v>0</v>
      </c>
      <c r="N40" s="78">
        <v>0</v>
      </c>
      <c r="O40" s="78">
        <v>0</v>
      </c>
      <c r="P40" s="78">
        <v>0</v>
      </c>
      <c r="Q40" s="77">
        <f>SUM(E40:P40)</f>
        <v>0</v>
      </c>
      <c r="R40" s="79"/>
      <c r="S40" s="78">
        <v>0</v>
      </c>
      <c r="T40" s="78">
        <v>0</v>
      </c>
      <c r="U40" s="78">
        <v>0</v>
      </c>
      <c r="V40" s="78">
        <v>0</v>
      </c>
      <c r="W40" s="78">
        <v>0</v>
      </c>
      <c r="X40" s="78">
        <v>0</v>
      </c>
      <c r="Y40" s="78">
        <v>0</v>
      </c>
      <c r="Z40" s="78">
        <v>0</v>
      </c>
      <c r="AA40" s="78">
        <v>0</v>
      </c>
      <c r="AB40" s="78">
        <v>0</v>
      </c>
      <c r="AC40" s="78">
        <v>0</v>
      </c>
      <c r="AD40" s="78">
        <v>0</v>
      </c>
      <c r="AE40" s="77">
        <f>SUM(S40:AD40)</f>
        <v>0</v>
      </c>
    </row>
    <row r="41" spans="3:31" x14ac:dyDescent="0.2">
      <c r="C41" s="42" t="s">
        <v>78</v>
      </c>
      <c r="E41" s="78">
        <v>0</v>
      </c>
      <c r="F41" s="78">
        <v>0</v>
      </c>
      <c r="G41" s="78">
        <v>0</v>
      </c>
      <c r="H41" s="78">
        <v>0</v>
      </c>
      <c r="I41" s="78">
        <v>0</v>
      </c>
      <c r="J41" s="78">
        <v>0</v>
      </c>
      <c r="K41" s="78">
        <v>0</v>
      </c>
      <c r="L41" s="78">
        <v>0</v>
      </c>
      <c r="M41" s="78">
        <v>0</v>
      </c>
      <c r="N41" s="78">
        <v>0</v>
      </c>
      <c r="O41" s="78">
        <v>0</v>
      </c>
      <c r="P41" s="78">
        <v>0</v>
      </c>
      <c r="Q41" s="77">
        <f t="shared" ref="Q41:Q59" si="12">SUM(E41:P41)</f>
        <v>0</v>
      </c>
      <c r="R41" s="7"/>
      <c r="S41" s="78">
        <v>0</v>
      </c>
      <c r="T41" s="78">
        <v>0</v>
      </c>
      <c r="U41" s="78">
        <v>0</v>
      </c>
      <c r="V41" s="78">
        <v>0</v>
      </c>
      <c r="W41" s="78">
        <v>0</v>
      </c>
      <c r="X41" s="78">
        <v>0</v>
      </c>
      <c r="Y41" s="78">
        <v>0</v>
      </c>
      <c r="Z41" s="78">
        <v>0</v>
      </c>
      <c r="AA41" s="78">
        <v>0</v>
      </c>
      <c r="AB41" s="78">
        <v>0</v>
      </c>
      <c r="AC41" s="78">
        <v>0</v>
      </c>
      <c r="AD41" s="78">
        <v>0</v>
      </c>
      <c r="AE41" s="77">
        <f t="shared" ref="AE41:AE59" si="13">SUM(S41:AD41)</f>
        <v>0</v>
      </c>
    </row>
    <row r="42" spans="3:31" x14ac:dyDescent="0.2">
      <c r="C42" s="42" t="s">
        <v>79</v>
      </c>
      <c r="E42" s="78">
        <v>0</v>
      </c>
      <c r="F42" s="78">
        <v>0</v>
      </c>
      <c r="G42" s="78">
        <v>0</v>
      </c>
      <c r="H42" s="78">
        <v>0</v>
      </c>
      <c r="I42" s="78">
        <v>0</v>
      </c>
      <c r="J42" s="78">
        <v>0</v>
      </c>
      <c r="K42" s="78">
        <v>0</v>
      </c>
      <c r="L42" s="78">
        <v>0</v>
      </c>
      <c r="M42" s="78">
        <v>0</v>
      </c>
      <c r="N42" s="78">
        <v>0</v>
      </c>
      <c r="O42" s="78">
        <v>0</v>
      </c>
      <c r="P42" s="78">
        <v>0</v>
      </c>
      <c r="Q42" s="77">
        <f t="shared" si="12"/>
        <v>0</v>
      </c>
      <c r="R42" s="7"/>
      <c r="S42" s="78">
        <v>0</v>
      </c>
      <c r="T42" s="78">
        <v>0</v>
      </c>
      <c r="U42" s="78">
        <v>0</v>
      </c>
      <c r="V42" s="78">
        <v>0</v>
      </c>
      <c r="W42" s="78">
        <v>0</v>
      </c>
      <c r="X42" s="78">
        <v>0</v>
      </c>
      <c r="Y42" s="78">
        <v>0</v>
      </c>
      <c r="Z42" s="78">
        <v>0</v>
      </c>
      <c r="AA42" s="78">
        <v>0</v>
      </c>
      <c r="AB42" s="78">
        <v>0</v>
      </c>
      <c r="AC42" s="78">
        <v>0</v>
      </c>
      <c r="AD42" s="78">
        <v>0</v>
      </c>
      <c r="AE42" s="77">
        <f t="shared" si="13"/>
        <v>0</v>
      </c>
    </row>
    <row r="43" spans="3:31" x14ac:dyDescent="0.2">
      <c r="C43" s="42" t="s">
        <v>80</v>
      </c>
      <c r="E43" s="78">
        <v>0</v>
      </c>
      <c r="F43" s="78">
        <v>0</v>
      </c>
      <c r="G43" s="78">
        <v>0</v>
      </c>
      <c r="H43" s="78">
        <v>0</v>
      </c>
      <c r="I43" s="78">
        <v>0</v>
      </c>
      <c r="J43" s="78">
        <v>0</v>
      </c>
      <c r="K43" s="78">
        <v>0</v>
      </c>
      <c r="L43" s="78">
        <v>0</v>
      </c>
      <c r="M43" s="78">
        <v>0</v>
      </c>
      <c r="N43" s="78">
        <v>0</v>
      </c>
      <c r="O43" s="78">
        <v>0</v>
      </c>
      <c r="P43" s="78">
        <v>0</v>
      </c>
      <c r="Q43" s="77">
        <f t="shared" si="12"/>
        <v>0</v>
      </c>
      <c r="R43" s="7"/>
      <c r="S43" s="78">
        <v>0</v>
      </c>
      <c r="T43" s="78">
        <v>0</v>
      </c>
      <c r="U43" s="78">
        <v>0</v>
      </c>
      <c r="V43" s="78">
        <v>0</v>
      </c>
      <c r="W43" s="78">
        <v>0</v>
      </c>
      <c r="X43" s="78">
        <v>0</v>
      </c>
      <c r="Y43" s="78">
        <v>0</v>
      </c>
      <c r="Z43" s="78">
        <v>0</v>
      </c>
      <c r="AA43" s="78">
        <v>0</v>
      </c>
      <c r="AB43" s="78">
        <v>0</v>
      </c>
      <c r="AC43" s="78">
        <v>0</v>
      </c>
      <c r="AD43" s="78">
        <v>0</v>
      </c>
      <c r="AE43" s="77">
        <f t="shared" si="13"/>
        <v>0</v>
      </c>
    </row>
    <row r="44" spans="3:31" x14ac:dyDescent="0.2">
      <c r="C44" s="42" t="s">
        <v>81</v>
      </c>
      <c r="E44" s="78">
        <v>0</v>
      </c>
      <c r="F44" s="78">
        <v>0</v>
      </c>
      <c r="G44" s="78">
        <v>0</v>
      </c>
      <c r="H44" s="78">
        <v>0</v>
      </c>
      <c r="I44" s="78">
        <v>0</v>
      </c>
      <c r="J44" s="78">
        <v>0</v>
      </c>
      <c r="K44" s="78">
        <v>0</v>
      </c>
      <c r="L44" s="78">
        <v>0</v>
      </c>
      <c r="M44" s="78">
        <v>0</v>
      </c>
      <c r="N44" s="78">
        <v>0</v>
      </c>
      <c r="O44" s="78">
        <v>0</v>
      </c>
      <c r="P44" s="78">
        <v>0</v>
      </c>
      <c r="Q44" s="77">
        <f t="shared" si="12"/>
        <v>0</v>
      </c>
      <c r="R44" s="7"/>
      <c r="S44" s="78">
        <v>0</v>
      </c>
      <c r="T44" s="78">
        <v>0</v>
      </c>
      <c r="U44" s="78">
        <v>0</v>
      </c>
      <c r="V44" s="78">
        <v>0</v>
      </c>
      <c r="W44" s="78">
        <v>0</v>
      </c>
      <c r="X44" s="78">
        <v>0</v>
      </c>
      <c r="Y44" s="78">
        <v>0</v>
      </c>
      <c r="Z44" s="78">
        <v>0</v>
      </c>
      <c r="AA44" s="78">
        <v>0</v>
      </c>
      <c r="AB44" s="78">
        <v>0</v>
      </c>
      <c r="AC44" s="78">
        <v>0</v>
      </c>
      <c r="AD44" s="78">
        <v>0</v>
      </c>
      <c r="AE44" s="77">
        <f t="shared" si="13"/>
        <v>0</v>
      </c>
    </row>
    <row r="45" spans="3:31" x14ac:dyDescent="0.2">
      <c r="C45" s="42" t="s">
        <v>82</v>
      </c>
      <c r="E45" s="78">
        <v>0</v>
      </c>
      <c r="F45" s="78">
        <v>0</v>
      </c>
      <c r="G45" s="78">
        <v>0</v>
      </c>
      <c r="H45" s="78">
        <v>0</v>
      </c>
      <c r="I45" s="78">
        <v>0</v>
      </c>
      <c r="J45" s="78">
        <v>0</v>
      </c>
      <c r="K45" s="78">
        <v>0</v>
      </c>
      <c r="L45" s="78">
        <v>0</v>
      </c>
      <c r="M45" s="78">
        <v>0</v>
      </c>
      <c r="N45" s="78">
        <v>0</v>
      </c>
      <c r="O45" s="78">
        <v>0</v>
      </c>
      <c r="P45" s="78">
        <v>0</v>
      </c>
      <c r="Q45" s="77">
        <f t="shared" si="12"/>
        <v>0</v>
      </c>
      <c r="R45" s="7"/>
      <c r="S45" s="78">
        <v>0</v>
      </c>
      <c r="T45" s="78">
        <v>0</v>
      </c>
      <c r="U45" s="78">
        <v>0</v>
      </c>
      <c r="V45" s="78">
        <v>0</v>
      </c>
      <c r="W45" s="78">
        <v>0</v>
      </c>
      <c r="X45" s="78">
        <v>0</v>
      </c>
      <c r="Y45" s="78">
        <v>0</v>
      </c>
      <c r="Z45" s="78">
        <v>0</v>
      </c>
      <c r="AA45" s="78">
        <v>0</v>
      </c>
      <c r="AB45" s="78">
        <v>0</v>
      </c>
      <c r="AC45" s="78">
        <v>0</v>
      </c>
      <c r="AD45" s="78">
        <v>0</v>
      </c>
      <c r="AE45" s="77">
        <f t="shared" si="13"/>
        <v>0</v>
      </c>
    </row>
    <row r="46" spans="3:31" x14ac:dyDescent="0.2">
      <c r="C46" s="42" t="s">
        <v>83</v>
      </c>
      <c r="D46" s="16"/>
      <c r="E46" s="78">
        <v>0</v>
      </c>
      <c r="F46" s="78">
        <v>0</v>
      </c>
      <c r="G46" s="78">
        <v>0</v>
      </c>
      <c r="H46" s="78">
        <v>0</v>
      </c>
      <c r="I46" s="78">
        <v>0</v>
      </c>
      <c r="J46" s="78">
        <v>0</v>
      </c>
      <c r="K46" s="78">
        <v>0</v>
      </c>
      <c r="L46" s="78">
        <v>0</v>
      </c>
      <c r="M46" s="78">
        <v>0</v>
      </c>
      <c r="N46" s="78">
        <v>0</v>
      </c>
      <c r="O46" s="78">
        <v>0</v>
      </c>
      <c r="P46" s="78">
        <v>0</v>
      </c>
      <c r="Q46" s="77">
        <f t="shared" si="12"/>
        <v>0</v>
      </c>
      <c r="R46" s="7"/>
      <c r="S46" s="78">
        <v>0</v>
      </c>
      <c r="T46" s="78">
        <v>0</v>
      </c>
      <c r="U46" s="78">
        <v>0</v>
      </c>
      <c r="V46" s="78">
        <v>0</v>
      </c>
      <c r="W46" s="78">
        <v>0</v>
      </c>
      <c r="X46" s="78">
        <v>0</v>
      </c>
      <c r="Y46" s="78">
        <v>0</v>
      </c>
      <c r="Z46" s="78">
        <v>0</v>
      </c>
      <c r="AA46" s="78">
        <v>0</v>
      </c>
      <c r="AB46" s="78">
        <v>0</v>
      </c>
      <c r="AC46" s="78">
        <v>0</v>
      </c>
      <c r="AD46" s="78">
        <v>0</v>
      </c>
      <c r="AE46" s="77">
        <f t="shared" si="13"/>
        <v>0</v>
      </c>
    </row>
    <row r="47" spans="3:31" x14ac:dyDescent="0.2">
      <c r="C47" s="42" t="s">
        <v>84</v>
      </c>
      <c r="E47" s="78">
        <v>0</v>
      </c>
      <c r="F47" s="78">
        <v>0</v>
      </c>
      <c r="G47" s="78">
        <v>0</v>
      </c>
      <c r="H47" s="78">
        <v>0</v>
      </c>
      <c r="I47" s="78">
        <v>0</v>
      </c>
      <c r="J47" s="78">
        <v>0</v>
      </c>
      <c r="K47" s="78">
        <v>0</v>
      </c>
      <c r="L47" s="78">
        <v>0</v>
      </c>
      <c r="M47" s="78">
        <v>0</v>
      </c>
      <c r="N47" s="78">
        <v>0</v>
      </c>
      <c r="O47" s="78">
        <v>0</v>
      </c>
      <c r="P47" s="78">
        <v>0</v>
      </c>
      <c r="Q47" s="77">
        <f t="shared" si="12"/>
        <v>0</v>
      </c>
      <c r="R47" s="7"/>
      <c r="S47" s="78">
        <v>0</v>
      </c>
      <c r="T47" s="78">
        <v>0</v>
      </c>
      <c r="U47" s="78">
        <v>0</v>
      </c>
      <c r="V47" s="78">
        <v>0</v>
      </c>
      <c r="W47" s="78">
        <v>0</v>
      </c>
      <c r="X47" s="78">
        <v>0</v>
      </c>
      <c r="Y47" s="78">
        <v>0</v>
      </c>
      <c r="Z47" s="78">
        <v>0</v>
      </c>
      <c r="AA47" s="78">
        <v>0</v>
      </c>
      <c r="AB47" s="78">
        <v>0</v>
      </c>
      <c r="AC47" s="78">
        <v>0</v>
      </c>
      <c r="AD47" s="78">
        <v>0</v>
      </c>
      <c r="AE47" s="77">
        <f t="shared" si="13"/>
        <v>0</v>
      </c>
    </row>
    <row r="48" spans="3:31" x14ac:dyDescent="0.2">
      <c r="C48" s="42" t="s">
        <v>85</v>
      </c>
      <c r="E48" s="78">
        <v>0</v>
      </c>
      <c r="F48" s="78">
        <v>0</v>
      </c>
      <c r="G48" s="78">
        <v>0</v>
      </c>
      <c r="H48" s="78">
        <v>0</v>
      </c>
      <c r="I48" s="78">
        <v>0</v>
      </c>
      <c r="J48" s="78">
        <v>0</v>
      </c>
      <c r="K48" s="78">
        <v>0</v>
      </c>
      <c r="L48" s="78">
        <v>0</v>
      </c>
      <c r="M48" s="78">
        <v>0</v>
      </c>
      <c r="N48" s="78">
        <v>0</v>
      </c>
      <c r="O48" s="78">
        <v>0</v>
      </c>
      <c r="P48" s="78">
        <v>0</v>
      </c>
      <c r="Q48" s="77">
        <f t="shared" si="12"/>
        <v>0</v>
      </c>
      <c r="R48" s="7"/>
      <c r="S48" s="78">
        <v>0</v>
      </c>
      <c r="T48" s="78">
        <v>0</v>
      </c>
      <c r="U48" s="78">
        <v>0</v>
      </c>
      <c r="V48" s="78">
        <v>0</v>
      </c>
      <c r="W48" s="78">
        <v>0</v>
      </c>
      <c r="X48" s="78">
        <v>0</v>
      </c>
      <c r="Y48" s="78">
        <v>0</v>
      </c>
      <c r="Z48" s="78">
        <v>0</v>
      </c>
      <c r="AA48" s="78">
        <v>0</v>
      </c>
      <c r="AB48" s="78">
        <v>0</v>
      </c>
      <c r="AC48" s="78">
        <v>0</v>
      </c>
      <c r="AD48" s="78">
        <v>0</v>
      </c>
      <c r="AE48" s="77">
        <f t="shared" si="13"/>
        <v>0</v>
      </c>
    </row>
    <row r="49" spans="3:31" x14ac:dyDescent="0.2">
      <c r="C49" s="42" t="s">
        <v>86</v>
      </c>
      <c r="E49" s="78">
        <v>0</v>
      </c>
      <c r="F49" s="78">
        <v>0</v>
      </c>
      <c r="G49" s="78">
        <v>0</v>
      </c>
      <c r="H49" s="78">
        <v>0</v>
      </c>
      <c r="I49" s="78">
        <v>0</v>
      </c>
      <c r="J49" s="78">
        <v>0</v>
      </c>
      <c r="K49" s="78">
        <v>0</v>
      </c>
      <c r="L49" s="78">
        <v>0</v>
      </c>
      <c r="M49" s="78">
        <v>0</v>
      </c>
      <c r="N49" s="78">
        <v>0</v>
      </c>
      <c r="O49" s="78">
        <v>0</v>
      </c>
      <c r="P49" s="78">
        <v>0</v>
      </c>
      <c r="Q49" s="77">
        <f t="shared" si="12"/>
        <v>0</v>
      </c>
      <c r="R49" s="7"/>
      <c r="S49" s="78">
        <v>0</v>
      </c>
      <c r="T49" s="78">
        <v>0</v>
      </c>
      <c r="U49" s="78">
        <v>0</v>
      </c>
      <c r="V49" s="78">
        <v>0</v>
      </c>
      <c r="W49" s="78">
        <v>0</v>
      </c>
      <c r="X49" s="78">
        <v>0</v>
      </c>
      <c r="Y49" s="78">
        <v>0</v>
      </c>
      <c r="Z49" s="78">
        <v>0</v>
      </c>
      <c r="AA49" s="78">
        <v>0</v>
      </c>
      <c r="AB49" s="78">
        <v>0</v>
      </c>
      <c r="AC49" s="78">
        <v>0</v>
      </c>
      <c r="AD49" s="78">
        <v>0</v>
      </c>
      <c r="AE49" s="77">
        <f t="shared" si="13"/>
        <v>0</v>
      </c>
    </row>
    <row r="50" spans="3:31" x14ac:dyDescent="0.2">
      <c r="C50" s="42" t="s">
        <v>87</v>
      </c>
      <c r="E50" s="78">
        <v>0</v>
      </c>
      <c r="F50" s="78">
        <v>0</v>
      </c>
      <c r="G50" s="78">
        <v>0</v>
      </c>
      <c r="H50" s="78">
        <v>0</v>
      </c>
      <c r="I50" s="78">
        <v>0</v>
      </c>
      <c r="J50" s="78">
        <v>0</v>
      </c>
      <c r="K50" s="78">
        <v>0</v>
      </c>
      <c r="L50" s="78">
        <v>0</v>
      </c>
      <c r="M50" s="78">
        <v>0</v>
      </c>
      <c r="N50" s="78">
        <v>0</v>
      </c>
      <c r="O50" s="78">
        <v>0</v>
      </c>
      <c r="P50" s="78">
        <v>0</v>
      </c>
      <c r="Q50" s="77">
        <f t="shared" si="12"/>
        <v>0</v>
      </c>
      <c r="R50" s="7"/>
      <c r="S50" s="78">
        <v>0</v>
      </c>
      <c r="T50" s="78">
        <v>0</v>
      </c>
      <c r="U50" s="78">
        <v>0</v>
      </c>
      <c r="V50" s="78">
        <v>0</v>
      </c>
      <c r="W50" s="78">
        <v>0</v>
      </c>
      <c r="X50" s="78">
        <v>0</v>
      </c>
      <c r="Y50" s="78">
        <v>0</v>
      </c>
      <c r="Z50" s="78">
        <v>0</v>
      </c>
      <c r="AA50" s="78">
        <v>0</v>
      </c>
      <c r="AB50" s="78">
        <v>0</v>
      </c>
      <c r="AC50" s="78">
        <v>0</v>
      </c>
      <c r="AD50" s="78">
        <v>0</v>
      </c>
      <c r="AE50" s="77">
        <f t="shared" si="13"/>
        <v>0</v>
      </c>
    </row>
    <row r="51" spans="3:31" x14ac:dyDescent="0.2">
      <c r="C51" s="42" t="s">
        <v>88</v>
      </c>
      <c r="E51" s="78">
        <v>0</v>
      </c>
      <c r="F51" s="78">
        <v>0</v>
      </c>
      <c r="G51" s="78">
        <v>0</v>
      </c>
      <c r="H51" s="78">
        <v>0</v>
      </c>
      <c r="I51" s="78">
        <v>0</v>
      </c>
      <c r="J51" s="78">
        <v>0</v>
      </c>
      <c r="K51" s="78">
        <v>0</v>
      </c>
      <c r="L51" s="78">
        <v>0</v>
      </c>
      <c r="M51" s="78">
        <v>0</v>
      </c>
      <c r="N51" s="78">
        <v>0</v>
      </c>
      <c r="O51" s="78">
        <v>0</v>
      </c>
      <c r="P51" s="78">
        <v>0</v>
      </c>
      <c r="Q51" s="77">
        <f t="shared" si="12"/>
        <v>0</v>
      </c>
      <c r="R51" s="7"/>
      <c r="S51" s="78">
        <v>0</v>
      </c>
      <c r="T51" s="78">
        <v>0</v>
      </c>
      <c r="U51" s="78">
        <v>0</v>
      </c>
      <c r="V51" s="78">
        <v>0</v>
      </c>
      <c r="W51" s="78">
        <v>0</v>
      </c>
      <c r="X51" s="78">
        <v>0</v>
      </c>
      <c r="Y51" s="78">
        <v>0</v>
      </c>
      <c r="Z51" s="78">
        <v>0</v>
      </c>
      <c r="AA51" s="78">
        <v>0</v>
      </c>
      <c r="AB51" s="78">
        <v>0</v>
      </c>
      <c r="AC51" s="78">
        <v>0</v>
      </c>
      <c r="AD51" s="78">
        <v>0</v>
      </c>
      <c r="AE51" s="77">
        <f t="shared" si="13"/>
        <v>0</v>
      </c>
    </row>
    <row r="52" spans="3:31" x14ac:dyDescent="0.2">
      <c r="C52" s="42" t="s">
        <v>89</v>
      </c>
      <c r="E52" s="78">
        <v>0</v>
      </c>
      <c r="F52" s="78">
        <v>0</v>
      </c>
      <c r="G52" s="78">
        <v>0</v>
      </c>
      <c r="H52" s="78">
        <v>0</v>
      </c>
      <c r="I52" s="78">
        <v>0</v>
      </c>
      <c r="J52" s="78">
        <v>0</v>
      </c>
      <c r="K52" s="78">
        <v>0</v>
      </c>
      <c r="L52" s="78">
        <v>0</v>
      </c>
      <c r="M52" s="78">
        <v>0</v>
      </c>
      <c r="N52" s="78">
        <v>0</v>
      </c>
      <c r="O52" s="78">
        <v>0</v>
      </c>
      <c r="P52" s="78">
        <v>0</v>
      </c>
      <c r="Q52" s="77">
        <f t="shared" si="12"/>
        <v>0</v>
      </c>
      <c r="R52" s="7"/>
      <c r="S52" s="78">
        <v>0</v>
      </c>
      <c r="T52" s="78">
        <v>0</v>
      </c>
      <c r="U52" s="78">
        <v>0</v>
      </c>
      <c r="V52" s="78">
        <v>0</v>
      </c>
      <c r="W52" s="78">
        <v>0</v>
      </c>
      <c r="X52" s="78">
        <v>0</v>
      </c>
      <c r="Y52" s="78">
        <v>0</v>
      </c>
      <c r="Z52" s="78">
        <v>0</v>
      </c>
      <c r="AA52" s="78">
        <v>0</v>
      </c>
      <c r="AB52" s="78">
        <v>0</v>
      </c>
      <c r="AC52" s="78">
        <v>0</v>
      </c>
      <c r="AD52" s="78">
        <v>0</v>
      </c>
      <c r="AE52" s="77">
        <f t="shared" si="13"/>
        <v>0</v>
      </c>
    </row>
    <row r="53" spans="3:31" x14ac:dyDescent="0.2">
      <c r="C53" s="42" t="s">
        <v>90</v>
      </c>
      <c r="E53" s="78">
        <v>0</v>
      </c>
      <c r="F53" s="78">
        <v>0</v>
      </c>
      <c r="G53" s="78">
        <v>0</v>
      </c>
      <c r="H53" s="78">
        <v>0</v>
      </c>
      <c r="I53" s="78">
        <v>0</v>
      </c>
      <c r="J53" s="78">
        <v>0</v>
      </c>
      <c r="K53" s="78">
        <v>0</v>
      </c>
      <c r="L53" s="78">
        <v>0</v>
      </c>
      <c r="M53" s="78">
        <v>0</v>
      </c>
      <c r="N53" s="78">
        <v>0</v>
      </c>
      <c r="O53" s="78">
        <v>0</v>
      </c>
      <c r="P53" s="78">
        <v>0</v>
      </c>
      <c r="Q53" s="77">
        <f t="shared" si="12"/>
        <v>0</v>
      </c>
      <c r="R53" s="7"/>
      <c r="S53" s="78">
        <v>0</v>
      </c>
      <c r="T53" s="78">
        <v>0</v>
      </c>
      <c r="U53" s="78">
        <v>0</v>
      </c>
      <c r="V53" s="78">
        <v>0</v>
      </c>
      <c r="W53" s="78">
        <v>0</v>
      </c>
      <c r="X53" s="78">
        <v>0</v>
      </c>
      <c r="Y53" s="78">
        <v>0</v>
      </c>
      <c r="Z53" s="78">
        <v>0</v>
      </c>
      <c r="AA53" s="78">
        <v>0</v>
      </c>
      <c r="AB53" s="78">
        <v>0</v>
      </c>
      <c r="AC53" s="78">
        <v>0</v>
      </c>
      <c r="AD53" s="78">
        <v>0</v>
      </c>
      <c r="AE53" s="77">
        <f t="shared" si="13"/>
        <v>0</v>
      </c>
    </row>
    <row r="54" spans="3:31" x14ac:dyDescent="0.2">
      <c r="C54" s="42" t="s">
        <v>91</v>
      </c>
      <c r="E54" s="78">
        <v>0</v>
      </c>
      <c r="F54" s="78">
        <v>0</v>
      </c>
      <c r="G54" s="78">
        <v>0</v>
      </c>
      <c r="H54" s="78">
        <v>0</v>
      </c>
      <c r="I54" s="78">
        <v>0</v>
      </c>
      <c r="J54" s="78">
        <v>0</v>
      </c>
      <c r="K54" s="78">
        <v>0</v>
      </c>
      <c r="L54" s="78">
        <v>0</v>
      </c>
      <c r="M54" s="78">
        <v>0</v>
      </c>
      <c r="N54" s="78">
        <v>0</v>
      </c>
      <c r="O54" s="78">
        <v>0</v>
      </c>
      <c r="P54" s="78">
        <v>0</v>
      </c>
      <c r="Q54" s="77">
        <f t="shared" si="12"/>
        <v>0</v>
      </c>
      <c r="R54" s="7"/>
      <c r="S54" s="78">
        <v>0</v>
      </c>
      <c r="T54" s="78">
        <v>0</v>
      </c>
      <c r="U54" s="78">
        <v>0</v>
      </c>
      <c r="V54" s="78">
        <v>0</v>
      </c>
      <c r="W54" s="78">
        <v>0</v>
      </c>
      <c r="X54" s="78">
        <v>0</v>
      </c>
      <c r="Y54" s="78">
        <v>0</v>
      </c>
      <c r="Z54" s="78">
        <v>0</v>
      </c>
      <c r="AA54" s="78">
        <v>0</v>
      </c>
      <c r="AB54" s="78">
        <v>0</v>
      </c>
      <c r="AC54" s="78">
        <v>0</v>
      </c>
      <c r="AD54" s="78">
        <v>0</v>
      </c>
      <c r="AE54" s="77">
        <f t="shared" si="13"/>
        <v>0</v>
      </c>
    </row>
    <row r="55" spans="3:31" x14ac:dyDescent="0.2">
      <c r="C55" s="42" t="s">
        <v>92</v>
      </c>
      <c r="E55" s="78">
        <v>0</v>
      </c>
      <c r="F55" s="78">
        <v>0</v>
      </c>
      <c r="G55" s="78">
        <v>0</v>
      </c>
      <c r="H55" s="78">
        <v>0</v>
      </c>
      <c r="I55" s="78">
        <v>0</v>
      </c>
      <c r="J55" s="78">
        <v>0</v>
      </c>
      <c r="K55" s="78">
        <v>0</v>
      </c>
      <c r="L55" s="78">
        <v>0</v>
      </c>
      <c r="M55" s="78">
        <v>0</v>
      </c>
      <c r="N55" s="78">
        <v>0</v>
      </c>
      <c r="O55" s="78">
        <v>0</v>
      </c>
      <c r="P55" s="78">
        <v>0</v>
      </c>
      <c r="Q55" s="77">
        <f t="shared" si="12"/>
        <v>0</v>
      </c>
      <c r="R55" s="7"/>
      <c r="S55" s="78">
        <v>0</v>
      </c>
      <c r="T55" s="78">
        <v>0</v>
      </c>
      <c r="U55" s="78">
        <v>0</v>
      </c>
      <c r="V55" s="78">
        <v>0</v>
      </c>
      <c r="W55" s="78">
        <v>0</v>
      </c>
      <c r="X55" s="78">
        <v>0</v>
      </c>
      <c r="Y55" s="78">
        <v>0</v>
      </c>
      <c r="Z55" s="78">
        <v>0</v>
      </c>
      <c r="AA55" s="78">
        <v>0</v>
      </c>
      <c r="AB55" s="78">
        <v>0</v>
      </c>
      <c r="AC55" s="78">
        <v>0</v>
      </c>
      <c r="AD55" s="78">
        <v>0</v>
      </c>
      <c r="AE55" s="77">
        <f t="shared" si="13"/>
        <v>0</v>
      </c>
    </row>
    <row r="56" spans="3:31" x14ac:dyDescent="0.2">
      <c r="C56" s="42" t="s">
        <v>93</v>
      </c>
      <c r="E56" s="78">
        <v>0</v>
      </c>
      <c r="F56" s="78">
        <v>0</v>
      </c>
      <c r="G56" s="78">
        <v>0</v>
      </c>
      <c r="H56" s="78">
        <v>0</v>
      </c>
      <c r="I56" s="78">
        <v>0</v>
      </c>
      <c r="J56" s="78">
        <v>0</v>
      </c>
      <c r="K56" s="78">
        <v>0</v>
      </c>
      <c r="L56" s="78">
        <v>0</v>
      </c>
      <c r="M56" s="78">
        <v>0</v>
      </c>
      <c r="N56" s="78">
        <v>0</v>
      </c>
      <c r="O56" s="78">
        <v>0</v>
      </c>
      <c r="P56" s="78">
        <v>0</v>
      </c>
      <c r="Q56" s="77">
        <f t="shared" si="12"/>
        <v>0</v>
      </c>
      <c r="R56" s="7"/>
      <c r="S56" s="78">
        <v>0</v>
      </c>
      <c r="T56" s="78">
        <v>0</v>
      </c>
      <c r="U56" s="78">
        <v>0</v>
      </c>
      <c r="V56" s="78">
        <v>0</v>
      </c>
      <c r="W56" s="78">
        <v>0</v>
      </c>
      <c r="X56" s="78">
        <v>0</v>
      </c>
      <c r="Y56" s="78">
        <v>0</v>
      </c>
      <c r="Z56" s="78">
        <v>0</v>
      </c>
      <c r="AA56" s="78">
        <v>0</v>
      </c>
      <c r="AB56" s="78">
        <v>0</v>
      </c>
      <c r="AC56" s="78">
        <v>0</v>
      </c>
      <c r="AD56" s="78">
        <v>0</v>
      </c>
      <c r="AE56" s="77">
        <f t="shared" si="13"/>
        <v>0</v>
      </c>
    </row>
    <row r="57" spans="3:31" x14ac:dyDescent="0.2">
      <c r="C57" s="42" t="s">
        <v>94</v>
      </c>
      <c r="E57" s="78">
        <v>0</v>
      </c>
      <c r="F57" s="78">
        <v>0</v>
      </c>
      <c r="G57" s="78">
        <v>0</v>
      </c>
      <c r="H57" s="78">
        <v>0</v>
      </c>
      <c r="I57" s="78">
        <v>0</v>
      </c>
      <c r="J57" s="78">
        <v>0</v>
      </c>
      <c r="K57" s="78">
        <v>0</v>
      </c>
      <c r="L57" s="78">
        <v>0</v>
      </c>
      <c r="M57" s="78">
        <v>0</v>
      </c>
      <c r="N57" s="78">
        <v>0</v>
      </c>
      <c r="O57" s="78">
        <v>0</v>
      </c>
      <c r="P57" s="78">
        <v>0</v>
      </c>
      <c r="Q57" s="77">
        <f t="shared" si="12"/>
        <v>0</v>
      </c>
      <c r="R57" s="7"/>
      <c r="S57" s="78">
        <v>0</v>
      </c>
      <c r="T57" s="78">
        <v>0</v>
      </c>
      <c r="U57" s="78">
        <v>0</v>
      </c>
      <c r="V57" s="78">
        <v>0</v>
      </c>
      <c r="W57" s="78">
        <v>0</v>
      </c>
      <c r="X57" s="78">
        <v>0</v>
      </c>
      <c r="Y57" s="78">
        <v>0</v>
      </c>
      <c r="Z57" s="78">
        <v>0</v>
      </c>
      <c r="AA57" s="78">
        <v>0</v>
      </c>
      <c r="AB57" s="78">
        <v>0</v>
      </c>
      <c r="AC57" s="78">
        <v>0</v>
      </c>
      <c r="AD57" s="78">
        <v>0</v>
      </c>
      <c r="AE57" s="77">
        <f t="shared" si="13"/>
        <v>0</v>
      </c>
    </row>
    <row r="58" spans="3:31" x14ac:dyDescent="0.2">
      <c r="C58" s="42" t="s">
        <v>95</v>
      </c>
      <c r="E58" s="78">
        <v>0</v>
      </c>
      <c r="F58" s="78">
        <v>0</v>
      </c>
      <c r="G58" s="78">
        <v>0</v>
      </c>
      <c r="H58" s="78">
        <v>0</v>
      </c>
      <c r="I58" s="78">
        <v>0</v>
      </c>
      <c r="J58" s="78">
        <v>0</v>
      </c>
      <c r="K58" s="78">
        <v>0</v>
      </c>
      <c r="L58" s="78">
        <v>0</v>
      </c>
      <c r="M58" s="78">
        <v>0</v>
      </c>
      <c r="N58" s="78">
        <v>0</v>
      </c>
      <c r="O58" s="78">
        <v>0</v>
      </c>
      <c r="P58" s="78">
        <v>0</v>
      </c>
      <c r="Q58" s="77">
        <f t="shared" si="12"/>
        <v>0</v>
      </c>
      <c r="R58" s="7"/>
      <c r="S58" s="78">
        <v>0</v>
      </c>
      <c r="T58" s="78">
        <v>0</v>
      </c>
      <c r="U58" s="78">
        <v>0</v>
      </c>
      <c r="V58" s="78">
        <v>0</v>
      </c>
      <c r="W58" s="78">
        <v>0</v>
      </c>
      <c r="X58" s="78">
        <v>0</v>
      </c>
      <c r="Y58" s="78">
        <v>0</v>
      </c>
      <c r="Z58" s="78">
        <v>0</v>
      </c>
      <c r="AA58" s="78">
        <v>0</v>
      </c>
      <c r="AB58" s="78">
        <v>0</v>
      </c>
      <c r="AC58" s="78">
        <v>0</v>
      </c>
      <c r="AD58" s="78">
        <v>0</v>
      </c>
      <c r="AE58" s="77">
        <f t="shared" si="13"/>
        <v>0</v>
      </c>
    </row>
    <row r="59" spans="3:31" x14ac:dyDescent="0.2">
      <c r="C59" s="42" t="s">
        <v>96</v>
      </c>
      <c r="E59" s="78">
        <v>0</v>
      </c>
      <c r="F59" s="78">
        <v>0</v>
      </c>
      <c r="G59" s="78">
        <v>0</v>
      </c>
      <c r="H59" s="78">
        <v>0</v>
      </c>
      <c r="I59" s="78">
        <v>0</v>
      </c>
      <c r="J59" s="78">
        <v>0</v>
      </c>
      <c r="K59" s="78">
        <v>0</v>
      </c>
      <c r="L59" s="78">
        <v>0</v>
      </c>
      <c r="M59" s="78">
        <v>0</v>
      </c>
      <c r="N59" s="78">
        <v>0</v>
      </c>
      <c r="O59" s="78">
        <v>0</v>
      </c>
      <c r="P59" s="78">
        <v>0</v>
      </c>
      <c r="Q59" s="77">
        <f t="shared" si="12"/>
        <v>0</v>
      </c>
      <c r="R59" s="7"/>
      <c r="S59" s="78">
        <v>0</v>
      </c>
      <c r="T59" s="78">
        <v>0</v>
      </c>
      <c r="U59" s="78">
        <v>0</v>
      </c>
      <c r="V59" s="78">
        <v>0</v>
      </c>
      <c r="W59" s="78">
        <v>0</v>
      </c>
      <c r="X59" s="78">
        <v>0</v>
      </c>
      <c r="Y59" s="78">
        <v>0</v>
      </c>
      <c r="Z59" s="78">
        <v>0</v>
      </c>
      <c r="AA59" s="78">
        <v>0</v>
      </c>
      <c r="AB59" s="78">
        <v>0</v>
      </c>
      <c r="AC59" s="78">
        <v>0</v>
      </c>
      <c r="AD59" s="78">
        <v>0</v>
      </c>
      <c r="AE59" s="77">
        <f t="shared" si="13"/>
        <v>0</v>
      </c>
    </row>
    <row r="60" spans="3:31" x14ac:dyDescent="0.2">
      <c r="E60" s="71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</row>
    <row r="61" spans="3:31" x14ac:dyDescent="0.2">
      <c r="E61" s="71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</row>
    <row r="62" spans="3:31" x14ac:dyDescent="0.2">
      <c r="C62" s="31" t="s">
        <v>283</v>
      </c>
      <c r="E62" s="71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</row>
    <row r="63" spans="3:31" x14ac:dyDescent="0.2">
      <c r="C63" s="42" t="s">
        <v>77</v>
      </c>
      <c r="E63" s="78">
        <v>0</v>
      </c>
      <c r="F63" s="78">
        <v>0</v>
      </c>
      <c r="G63" s="78">
        <v>0</v>
      </c>
      <c r="H63" s="78">
        <v>0</v>
      </c>
      <c r="I63" s="78">
        <v>0</v>
      </c>
      <c r="J63" s="78">
        <v>0</v>
      </c>
      <c r="K63" s="78">
        <v>0</v>
      </c>
      <c r="L63" s="78">
        <v>0</v>
      </c>
      <c r="M63" s="78">
        <v>0</v>
      </c>
      <c r="N63" s="78">
        <v>0</v>
      </c>
      <c r="O63" s="78">
        <v>0</v>
      </c>
      <c r="P63" s="78">
        <v>0</v>
      </c>
      <c r="Q63" s="77">
        <f>SUM(E63:P63)</f>
        <v>0</v>
      </c>
      <c r="R63" s="79"/>
      <c r="S63" s="78">
        <v>0</v>
      </c>
      <c r="T63" s="78">
        <v>0</v>
      </c>
      <c r="U63" s="78">
        <v>0</v>
      </c>
      <c r="V63" s="78">
        <v>0</v>
      </c>
      <c r="W63" s="78">
        <v>0</v>
      </c>
      <c r="X63" s="78">
        <v>0</v>
      </c>
      <c r="Y63" s="78">
        <v>0</v>
      </c>
      <c r="Z63" s="78">
        <v>0</v>
      </c>
      <c r="AA63" s="78">
        <v>0</v>
      </c>
      <c r="AB63" s="78">
        <v>0</v>
      </c>
      <c r="AC63" s="78">
        <v>0</v>
      </c>
      <c r="AD63" s="78">
        <v>0</v>
      </c>
      <c r="AE63" s="77">
        <f>SUM(S63:AD63)</f>
        <v>0</v>
      </c>
    </row>
    <row r="64" spans="3:31" x14ac:dyDescent="0.2">
      <c r="C64" s="42" t="s">
        <v>78</v>
      </c>
      <c r="E64" s="78">
        <v>0</v>
      </c>
      <c r="F64" s="78">
        <v>0</v>
      </c>
      <c r="G64" s="78">
        <v>0</v>
      </c>
      <c r="H64" s="78">
        <v>0</v>
      </c>
      <c r="I64" s="78">
        <v>0</v>
      </c>
      <c r="J64" s="78">
        <v>0</v>
      </c>
      <c r="K64" s="78">
        <v>0</v>
      </c>
      <c r="L64" s="78">
        <v>0</v>
      </c>
      <c r="M64" s="78">
        <v>0</v>
      </c>
      <c r="N64" s="78">
        <v>0</v>
      </c>
      <c r="O64" s="78">
        <v>0</v>
      </c>
      <c r="P64" s="78">
        <v>0</v>
      </c>
      <c r="Q64" s="77">
        <f t="shared" ref="Q64:Q82" si="14">SUM(E64:P64)</f>
        <v>0</v>
      </c>
      <c r="R64" s="7"/>
      <c r="S64" s="78">
        <v>0</v>
      </c>
      <c r="T64" s="78">
        <v>0</v>
      </c>
      <c r="U64" s="78">
        <v>0</v>
      </c>
      <c r="V64" s="78">
        <v>0</v>
      </c>
      <c r="W64" s="78">
        <v>0</v>
      </c>
      <c r="X64" s="78">
        <v>0</v>
      </c>
      <c r="Y64" s="78">
        <v>0</v>
      </c>
      <c r="Z64" s="78">
        <v>0</v>
      </c>
      <c r="AA64" s="78">
        <v>0</v>
      </c>
      <c r="AB64" s="78">
        <v>0</v>
      </c>
      <c r="AC64" s="78">
        <v>0</v>
      </c>
      <c r="AD64" s="78">
        <v>0</v>
      </c>
      <c r="AE64" s="77">
        <f t="shared" ref="AE64:AE82" si="15">SUM(S64:AD64)</f>
        <v>0</v>
      </c>
    </row>
    <row r="65" spans="3:31" x14ac:dyDescent="0.2">
      <c r="C65" s="42" t="s">
        <v>79</v>
      </c>
      <c r="E65" s="78">
        <v>0</v>
      </c>
      <c r="F65" s="78">
        <v>0</v>
      </c>
      <c r="G65" s="78">
        <v>0</v>
      </c>
      <c r="H65" s="78">
        <v>0</v>
      </c>
      <c r="I65" s="78">
        <v>0</v>
      </c>
      <c r="J65" s="78">
        <v>0</v>
      </c>
      <c r="K65" s="78">
        <v>0</v>
      </c>
      <c r="L65" s="78">
        <v>0</v>
      </c>
      <c r="M65" s="78">
        <v>0</v>
      </c>
      <c r="N65" s="78">
        <v>0</v>
      </c>
      <c r="O65" s="78">
        <v>0</v>
      </c>
      <c r="P65" s="78">
        <v>0</v>
      </c>
      <c r="Q65" s="77">
        <f t="shared" si="14"/>
        <v>0</v>
      </c>
      <c r="R65" s="7"/>
      <c r="S65" s="78">
        <v>0</v>
      </c>
      <c r="T65" s="78">
        <v>0</v>
      </c>
      <c r="U65" s="78">
        <v>0</v>
      </c>
      <c r="V65" s="78">
        <v>0</v>
      </c>
      <c r="W65" s="78">
        <v>0</v>
      </c>
      <c r="X65" s="78">
        <v>0</v>
      </c>
      <c r="Y65" s="78">
        <v>0</v>
      </c>
      <c r="Z65" s="78">
        <v>0</v>
      </c>
      <c r="AA65" s="78">
        <v>0</v>
      </c>
      <c r="AB65" s="78">
        <v>0</v>
      </c>
      <c r="AC65" s="78">
        <v>0</v>
      </c>
      <c r="AD65" s="78">
        <v>0</v>
      </c>
      <c r="AE65" s="77">
        <f t="shared" si="15"/>
        <v>0</v>
      </c>
    </row>
    <row r="66" spans="3:31" x14ac:dyDescent="0.2">
      <c r="C66" s="42" t="s">
        <v>80</v>
      </c>
      <c r="E66" s="78">
        <v>0</v>
      </c>
      <c r="F66" s="78">
        <v>0</v>
      </c>
      <c r="G66" s="78">
        <v>0</v>
      </c>
      <c r="H66" s="78">
        <v>0</v>
      </c>
      <c r="I66" s="78">
        <v>0</v>
      </c>
      <c r="J66" s="78">
        <v>0</v>
      </c>
      <c r="K66" s="78">
        <v>0</v>
      </c>
      <c r="L66" s="78">
        <v>0</v>
      </c>
      <c r="M66" s="78">
        <v>0</v>
      </c>
      <c r="N66" s="78">
        <v>0</v>
      </c>
      <c r="O66" s="78">
        <v>0</v>
      </c>
      <c r="P66" s="78">
        <v>0</v>
      </c>
      <c r="Q66" s="77">
        <f t="shared" si="14"/>
        <v>0</v>
      </c>
      <c r="R66" s="7"/>
      <c r="S66" s="78">
        <v>0</v>
      </c>
      <c r="T66" s="78">
        <v>0</v>
      </c>
      <c r="U66" s="78">
        <v>0</v>
      </c>
      <c r="V66" s="78">
        <v>0</v>
      </c>
      <c r="W66" s="78">
        <v>0</v>
      </c>
      <c r="X66" s="78">
        <v>0</v>
      </c>
      <c r="Y66" s="78">
        <v>0</v>
      </c>
      <c r="Z66" s="78">
        <v>0</v>
      </c>
      <c r="AA66" s="78">
        <v>0</v>
      </c>
      <c r="AB66" s="78">
        <v>0</v>
      </c>
      <c r="AC66" s="78">
        <v>0</v>
      </c>
      <c r="AD66" s="78">
        <v>0</v>
      </c>
      <c r="AE66" s="77">
        <f t="shared" si="15"/>
        <v>0</v>
      </c>
    </row>
    <row r="67" spans="3:31" x14ac:dyDescent="0.2">
      <c r="C67" s="42" t="s">
        <v>81</v>
      </c>
      <c r="E67" s="78">
        <v>0</v>
      </c>
      <c r="F67" s="78">
        <v>0</v>
      </c>
      <c r="G67" s="78">
        <v>0</v>
      </c>
      <c r="H67" s="78">
        <v>0</v>
      </c>
      <c r="I67" s="78">
        <v>0</v>
      </c>
      <c r="J67" s="78">
        <v>0</v>
      </c>
      <c r="K67" s="78">
        <v>0</v>
      </c>
      <c r="L67" s="78">
        <v>0</v>
      </c>
      <c r="M67" s="78">
        <v>0</v>
      </c>
      <c r="N67" s="78">
        <v>0</v>
      </c>
      <c r="O67" s="78">
        <v>0</v>
      </c>
      <c r="P67" s="78">
        <v>0</v>
      </c>
      <c r="Q67" s="77">
        <f t="shared" si="14"/>
        <v>0</v>
      </c>
      <c r="R67" s="7"/>
      <c r="S67" s="78">
        <v>0</v>
      </c>
      <c r="T67" s="78">
        <v>0</v>
      </c>
      <c r="U67" s="78">
        <v>0</v>
      </c>
      <c r="V67" s="78">
        <v>0</v>
      </c>
      <c r="W67" s="78">
        <v>0</v>
      </c>
      <c r="X67" s="78">
        <v>0</v>
      </c>
      <c r="Y67" s="78">
        <v>0</v>
      </c>
      <c r="Z67" s="78">
        <v>0</v>
      </c>
      <c r="AA67" s="78">
        <v>0</v>
      </c>
      <c r="AB67" s="78">
        <v>0</v>
      </c>
      <c r="AC67" s="78">
        <v>0</v>
      </c>
      <c r="AD67" s="78">
        <v>0</v>
      </c>
      <c r="AE67" s="77">
        <f t="shared" si="15"/>
        <v>0</v>
      </c>
    </row>
    <row r="68" spans="3:31" x14ac:dyDescent="0.2">
      <c r="C68" s="42" t="s">
        <v>82</v>
      </c>
      <c r="E68" s="78">
        <v>0</v>
      </c>
      <c r="F68" s="78">
        <v>0</v>
      </c>
      <c r="G68" s="78">
        <v>0</v>
      </c>
      <c r="H68" s="78">
        <v>0</v>
      </c>
      <c r="I68" s="78">
        <v>0</v>
      </c>
      <c r="J68" s="78">
        <v>0</v>
      </c>
      <c r="K68" s="78">
        <v>0</v>
      </c>
      <c r="L68" s="78">
        <v>0</v>
      </c>
      <c r="M68" s="78">
        <v>0</v>
      </c>
      <c r="N68" s="78">
        <v>0</v>
      </c>
      <c r="O68" s="78">
        <v>0</v>
      </c>
      <c r="P68" s="78">
        <v>0</v>
      </c>
      <c r="Q68" s="77">
        <f t="shared" si="14"/>
        <v>0</v>
      </c>
      <c r="R68" s="7"/>
      <c r="S68" s="78">
        <v>0</v>
      </c>
      <c r="T68" s="78">
        <v>0</v>
      </c>
      <c r="U68" s="78">
        <v>0</v>
      </c>
      <c r="V68" s="78">
        <v>0</v>
      </c>
      <c r="W68" s="78">
        <v>0</v>
      </c>
      <c r="X68" s="78">
        <v>0</v>
      </c>
      <c r="Y68" s="78">
        <v>0</v>
      </c>
      <c r="Z68" s="78">
        <v>0</v>
      </c>
      <c r="AA68" s="78">
        <v>0</v>
      </c>
      <c r="AB68" s="78">
        <v>0</v>
      </c>
      <c r="AC68" s="78">
        <v>0</v>
      </c>
      <c r="AD68" s="78">
        <v>0</v>
      </c>
      <c r="AE68" s="77">
        <f t="shared" si="15"/>
        <v>0</v>
      </c>
    </row>
    <row r="69" spans="3:31" x14ac:dyDescent="0.2">
      <c r="C69" s="42" t="s">
        <v>83</v>
      </c>
      <c r="D69" s="16"/>
      <c r="E69" s="78">
        <v>0</v>
      </c>
      <c r="F69" s="78">
        <v>0</v>
      </c>
      <c r="G69" s="78">
        <v>0</v>
      </c>
      <c r="H69" s="78">
        <v>0</v>
      </c>
      <c r="I69" s="78">
        <v>0</v>
      </c>
      <c r="J69" s="78">
        <v>0</v>
      </c>
      <c r="K69" s="78">
        <v>0</v>
      </c>
      <c r="L69" s="78">
        <v>0</v>
      </c>
      <c r="M69" s="78">
        <v>0</v>
      </c>
      <c r="N69" s="78">
        <v>0</v>
      </c>
      <c r="O69" s="78">
        <v>0</v>
      </c>
      <c r="P69" s="78">
        <v>0</v>
      </c>
      <c r="Q69" s="77">
        <f t="shared" si="14"/>
        <v>0</v>
      </c>
      <c r="R69" s="7"/>
      <c r="S69" s="78">
        <v>0</v>
      </c>
      <c r="T69" s="78">
        <v>0</v>
      </c>
      <c r="U69" s="78">
        <v>0</v>
      </c>
      <c r="V69" s="78">
        <v>0</v>
      </c>
      <c r="W69" s="78">
        <v>0</v>
      </c>
      <c r="X69" s="78">
        <v>0</v>
      </c>
      <c r="Y69" s="78">
        <v>0</v>
      </c>
      <c r="Z69" s="78">
        <v>0</v>
      </c>
      <c r="AA69" s="78">
        <v>0</v>
      </c>
      <c r="AB69" s="78">
        <v>0</v>
      </c>
      <c r="AC69" s="78">
        <v>0</v>
      </c>
      <c r="AD69" s="78">
        <v>0</v>
      </c>
      <c r="AE69" s="77">
        <f t="shared" si="15"/>
        <v>0</v>
      </c>
    </row>
    <row r="70" spans="3:31" x14ac:dyDescent="0.2">
      <c r="C70" s="42" t="s">
        <v>84</v>
      </c>
      <c r="E70" s="78">
        <v>0</v>
      </c>
      <c r="F70" s="78">
        <v>0</v>
      </c>
      <c r="G70" s="78">
        <v>0</v>
      </c>
      <c r="H70" s="78">
        <v>0</v>
      </c>
      <c r="I70" s="78">
        <v>0</v>
      </c>
      <c r="J70" s="78">
        <v>0</v>
      </c>
      <c r="K70" s="78">
        <v>0</v>
      </c>
      <c r="L70" s="78">
        <v>0</v>
      </c>
      <c r="M70" s="78">
        <v>0</v>
      </c>
      <c r="N70" s="78">
        <v>0</v>
      </c>
      <c r="O70" s="78">
        <v>0</v>
      </c>
      <c r="P70" s="78">
        <v>0</v>
      </c>
      <c r="Q70" s="77">
        <f t="shared" si="14"/>
        <v>0</v>
      </c>
      <c r="R70" s="7"/>
      <c r="S70" s="78">
        <v>0</v>
      </c>
      <c r="T70" s="78">
        <v>0</v>
      </c>
      <c r="U70" s="78">
        <v>0</v>
      </c>
      <c r="V70" s="78">
        <v>0</v>
      </c>
      <c r="W70" s="78">
        <v>0</v>
      </c>
      <c r="X70" s="78">
        <v>0</v>
      </c>
      <c r="Y70" s="78">
        <v>0</v>
      </c>
      <c r="Z70" s="78">
        <v>0</v>
      </c>
      <c r="AA70" s="78">
        <v>0</v>
      </c>
      <c r="AB70" s="78">
        <v>0</v>
      </c>
      <c r="AC70" s="78">
        <v>0</v>
      </c>
      <c r="AD70" s="78">
        <v>0</v>
      </c>
      <c r="AE70" s="77">
        <f t="shared" si="15"/>
        <v>0</v>
      </c>
    </row>
    <row r="71" spans="3:31" x14ac:dyDescent="0.2">
      <c r="C71" s="42" t="s">
        <v>85</v>
      </c>
      <c r="E71" s="78">
        <v>0</v>
      </c>
      <c r="F71" s="78">
        <v>0</v>
      </c>
      <c r="G71" s="78">
        <v>0</v>
      </c>
      <c r="H71" s="78">
        <v>0</v>
      </c>
      <c r="I71" s="78">
        <v>0</v>
      </c>
      <c r="J71" s="78">
        <v>0</v>
      </c>
      <c r="K71" s="78">
        <v>0</v>
      </c>
      <c r="L71" s="78">
        <v>0</v>
      </c>
      <c r="M71" s="78">
        <v>0</v>
      </c>
      <c r="N71" s="78">
        <v>0</v>
      </c>
      <c r="O71" s="78">
        <v>0</v>
      </c>
      <c r="P71" s="78">
        <v>0</v>
      </c>
      <c r="Q71" s="77">
        <f t="shared" si="14"/>
        <v>0</v>
      </c>
      <c r="R71" s="7"/>
      <c r="S71" s="78">
        <v>0</v>
      </c>
      <c r="T71" s="78">
        <v>0</v>
      </c>
      <c r="U71" s="78">
        <v>0</v>
      </c>
      <c r="V71" s="78">
        <v>0</v>
      </c>
      <c r="W71" s="78">
        <v>0</v>
      </c>
      <c r="X71" s="78">
        <v>0</v>
      </c>
      <c r="Y71" s="78">
        <v>0</v>
      </c>
      <c r="Z71" s="78">
        <v>0</v>
      </c>
      <c r="AA71" s="78">
        <v>0</v>
      </c>
      <c r="AB71" s="78">
        <v>0</v>
      </c>
      <c r="AC71" s="78">
        <v>0</v>
      </c>
      <c r="AD71" s="78">
        <v>0</v>
      </c>
      <c r="AE71" s="77">
        <f t="shared" si="15"/>
        <v>0</v>
      </c>
    </row>
    <row r="72" spans="3:31" x14ac:dyDescent="0.2">
      <c r="C72" s="42" t="s">
        <v>86</v>
      </c>
      <c r="E72" s="78">
        <v>0</v>
      </c>
      <c r="F72" s="78">
        <v>0</v>
      </c>
      <c r="G72" s="78">
        <v>0</v>
      </c>
      <c r="H72" s="78">
        <v>0</v>
      </c>
      <c r="I72" s="78">
        <v>0</v>
      </c>
      <c r="J72" s="78">
        <v>0</v>
      </c>
      <c r="K72" s="78">
        <v>0</v>
      </c>
      <c r="L72" s="78">
        <v>0</v>
      </c>
      <c r="M72" s="78">
        <v>0</v>
      </c>
      <c r="N72" s="78">
        <v>0</v>
      </c>
      <c r="O72" s="78">
        <v>0</v>
      </c>
      <c r="P72" s="78">
        <v>0</v>
      </c>
      <c r="Q72" s="77">
        <f t="shared" si="14"/>
        <v>0</v>
      </c>
      <c r="R72" s="7"/>
      <c r="S72" s="78">
        <v>0</v>
      </c>
      <c r="T72" s="78">
        <v>0</v>
      </c>
      <c r="U72" s="78">
        <v>0</v>
      </c>
      <c r="V72" s="78">
        <v>0</v>
      </c>
      <c r="W72" s="78">
        <v>0</v>
      </c>
      <c r="X72" s="78">
        <v>0</v>
      </c>
      <c r="Y72" s="78">
        <v>0</v>
      </c>
      <c r="Z72" s="78">
        <v>0</v>
      </c>
      <c r="AA72" s="78">
        <v>0</v>
      </c>
      <c r="AB72" s="78">
        <v>0</v>
      </c>
      <c r="AC72" s="78">
        <v>0</v>
      </c>
      <c r="AD72" s="78">
        <v>0</v>
      </c>
      <c r="AE72" s="77">
        <f t="shared" si="15"/>
        <v>0</v>
      </c>
    </row>
    <row r="73" spans="3:31" x14ac:dyDescent="0.2">
      <c r="C73" s="42" t="s">
        <v>87</v>
      </c>
      <c r="E73" s="78">
        <v>0</v>
      </c>
      <c r="F73" s="78">
        <v>0</v>
      </c>
      <c r="G73" s="78">
        <v>0</v>
      </c>
      <c r="H73" s="78">
        <v>0</v>
      </c>
      <c r="I73" s="78">
        <v>0</v>
      </c>
      <c r="J73" s="78">
        <v>0</v>
      </c>
      <c r="K73" s="78">
        <v>0</v>
      </c>
      <c r="L73" s="78">
        <v>0</v>
      </c>
      <c r="M73" s="78">
        <v>0</v>
      </c>
      <c r="N73" s="78">
        <v>0</v>
      </c>
      <c r="O73" s="78">
        <v>0</v>
      </c>
      <c r="P73" s="78">
        <v>0</v>
      </c>
      <c r="Q73" s="77">
        <f t="shared" si="14"/>
        <v>0</v>
      </c>
      <c r="R73" s="7"/>
      <c r="S73" s="78">
        <v>0</v>
      </c>
      <c r="T73" s="78">
        <v>0</v>
      </c>
      <c r="U73" s="78">
        <v>0</v>
      </c>
      <c r="V73" s="78">
        <v>0</v>
      </c>
      <c r="W73" s="78">
        <v>0</v>
      </c>
      <c r="X73" s="78">
        <v>0</v>
      </c>
      <c r="Y73" s="78">
        <v>0</v>
      </c>
      <c r="Z73" s="78">
        <v>0</v>
      </c>
      <c r="AA73" s="78">
        <v>0</v>
      </c>
      <c r="AB73" s="78">
        <v>0</v>
      </c>
      <c r="AC73" s="78">
        <v>0</v>
      </c>
      <c r="AD73" s="78">
        <v>0</v>
      </c>
      <c r="AE73" s="77">
        <f t="shared" si="15"/>
        <v>0</v>
      </c>
    </row>
    <row r="74" spans="3:31" x14ac:dyDescent="0.2">
      <c r="C74" s="42" t="s">
        <v>88</v>
      </c>
      <c r="E74" s="78">
        <v>0</v>
      </c>
      <c r="F74" s="78">
        <v>0</v>
      </c>
      <c r="G74" s="78">
        <v>0</v>
      </c>
      <c r="H74" s="78">
        <v>0</v>
      </c>
      <c r="I74" s="78">
        <v>0</v>
      </c>
      <c r="J74" s="78">
        <v>0</v>
      </c>
      <c r="K74" s="78">
        <v>0</v>
      </c>
      <c r="L74" s="78">
        <v>0</v>
      </c>
      <c r="M74" s="78">
        <v>0</v>
      </c>
      <c r="N74" s="78">
        <v>0</v>
      </c>
      <c r="O74" s="78">
        <v>0</v>
      </c>
      <c r="P74" s="78">
        <v>0</v>
      </c>
      <c r="Q74" s="77">
        <f t="shared" si="14"/>
        <v>0</v>
      </c>
      <c r="R74" s="7"/>
      <c r="S74" s="78">
        <v>0</v>
      </c>
      <c r="T74" s="78">
        <v>0</v>
      </c>
      <c r="U74" s="78">
        <v>0</v>
      </c>
      <c r="V74" s="78">
        <v>0</v>
      </c>
      <c r="W74" s="78">
        <v>0</v>
      </c>
      <c r="X74" s="78">
        <v>0</v>
      </c>
      <c r="Y74" s="78">
        <v>0</v>
      </c>
      <c r="Z74" s="78">
        <v>0</v>
      </c>
      <c r="AA74" s="78">
        <v>0</v>
      </c>
      <c r="AB74" s="78">
        <v>0</v>
      </c>
      <c r="AC74" s="78">
        <v>0</v>
      </c>
      <c r="AD74" s="78">
        <v>0</v>
      </c>
      <c r="AE74" s="77">
        <f t="shared" si="15"/>
        <v>0</v>
      </c>
    </row>
    <row r="75" spans="3:31" x14ac:dyDescent="0.2">
      <c r="C75" s="42" t="s">
        <v>89</v>
      </c>
      <c r="E75" s="78">
        <v>0</v>
      </c>
      <c r="F75" s="78">
        <v>0</v>
      </c>
      <c r="G75" s="78">
        <v>0</v>
      </c>
      <c r="H75" s="78">
        <v>0</v>
      </c>
      <c r="I75" s="78">
        <v>0</v>
      </c>
      <c r="J75" s="78">
        <v>0</v>
      </c>
      <c r="K75" s="78">
        <v>0</v>
      </c>
      <c r="L75" s="78">
        <v>0</v>
      </c>
      <c r="M75" s="78">
        <v>0</v>
      </c>
      <c r="N75" s="78">
        <v>0</v>
      </c>
      <c r="O75" s="78">
        <v>0</v>
      </c>
      <c r="P75" s="78">
        <v>0</v>
      </c>
      <c r="Q75" s="77">
        <f t="shared" si="14"/>
        <v>0</v>
      </c>
      <c r="R75" s="7"/>
      <c r="S75" s="78">
        <v>0</v>
      </c>
      <c r="T75" s="78">
        <v>0</v>
      </c>
      <c r="U75" s="78">
        <v>0</v>
      </c>
      <c r="V75" s="78">
        <v>0</v>
      </c>
      <c r="W75" s="78">
        <v>0</v>
      </c>
      <c r="X75" s="78">
        <v>0</v>
      </c>
      <c r="Y75" s="78">
        <v>0</v>
      </c>
      <c r="Z75" s="78">
        <v>0</v>
      </c>
      <c r="AA75" s="78">
        <v>0</v>
      </c>
      <c r="AB75" s="78">
        <v>0</v>
      </c>
      <c r="AC75" s="78">
        <v>0</v>
      </c>
      <c r="AD75" s="78">
        <v>0</v>
      </c>
      <c r="AE75" s="77">
        <f t="shared" si="15"/>
        <v>0</v>
      </c>
    </row>
    <row r="76" spans="3:31" x14ac:dyDescent="0.2">
      <c r="C76" s="42" t="s">
        <v>90</v>
      </c>
      <c r="E76" s="78">
        <v>0</v>
      </c>
      <c r="F76" s="78">
        <v>0</v>
      </c>
      <c r="G76" s="78">
        <v>0</v>
      </c>
      <c r="H76" s="78">
        <v>0</v>
      </c>
      <c r="I76" s="78">
        <v>0</v>
      </c>
      <c r="J76" s="78">
        <v>0</v>
      </c>
      <c r="K76" s="78">
        <v>0</v>
      </c>
      <c r="L76" s="78">
        <v>0</v>
      </c>
      <c r="M76" s="78">
        <v>0</v>
      </c>
      <c r="N76" s="78">
        <v>0</v>
      </c>
      <c r="O76" s="78">
        <v>0</v>
      </c>
      <c r="P76" s="78">
        <v>0</v>
      </c>
      <c r="Q76" s="77">
        <f t="shared" si="14"/>
        <v>0</v>
      </c>
      <c r="R76" s="7"/>
      <c r="S76" s="78">
        <v>0</v>
      </c>
      <c r="T76" s="78">
        <v>0</v>
      </c>
      <c r="U76" s="78">
        <v>0</v>
      </c>
      <c r="V76" s="78">
        <v>0</v>
      </c>
      <c r="W76" s="78">
        <v>0</v>
      </c>
      <c r="X76" s="78">
        <v>0</v>
      </c>
      <c r="Y76" s="78">
        <v>0</v>
      </c>
      <c r="Z76" s="78">
        <v>0</v>
      </c>
      <c r="AA76" s="78">
        <v>0</v>
      </c>
      <c r="AB76" s="78">
        <v>0</v>
      </c>
      <c r="AC76" s="78">
        <v>0</v>
      </c>
      <c r="AD76" s="78">
        <v>0</v>
      </c>
      <c r="AE76" s="77">
        <f t="shared" si="15"/>
        <v>0</v>
      </c>
    </row>
    <row r="77" spans="3:31" x14ac:dyDescent="0.2">
      <c r="C77" s="42" t="s">
        <v>91</v>
      </c>
      <c r="E77" s="78">
        <v>0</v>
      </c>
      <c r="F77" s="78">
        <v>0</v>
      </c>
      <c r="G77" s="78">
        <v>0</v>
      </c>
      <c r="H77" s="78">
        <v>0</v>
      </c>
      <c r="I77" s="78">
        <v>0</v>
      </c>
      <c r="J77" s="78">
        <v>0</v>
      </c>
      <c r="K77" s="78">
        <v>0</v>
      </c>
      <c r="L77" s="78">
        <v>0</v>
      </c>
      <c r="M77" s="78">
        <v>0</v>
      </c>
      <c r="N77" s="78">
        <v>0</v>
      </c>
      <c r="O77" s="78">
        <v>0</v>
      </c>
      <c r="P77" s="78">
        <v>0</v>
      </c>
      <c r="Q77" s="77">
        <f t="shared" si="14"/>
        <v>0</v>
      </c>
      <c r="R77" s="7"/>
      <c r="S77" s="78">
        <v>0</v>
      </c>
      <c r="T77" s="78">
        <v>0</v>
      </c>
      <c r="U77" s="78">
        <v>0</v>
      </c>
      <c r="V77" s="78">
        <v>0</v>
      </c>
      <c r="W77" s="78">
        <v>0</v>
      </c>
      <c r="X77" s="78">
        <v>0</v>
      </c>
      <c r="Y77" s="78">
        <v>0</v>
      </c>
      <c r="Z77" s="78">
        <v>0</v>
      </c>
      <c r="AA77" s="78">
        <v>0</v>
      </c>
      <c r="AB77" s="78">
        <v>0</v>
      </c>
      <c r="AC77" s="78">
        <v>0</v>
      </c>
      <c r="AD77" s="78">
        <v>0</v>
      </c>
      <c r="AE77" s="77">
        <f t="shared" si="15"/>
        <v>0</v>
      </c>
    </row>
    <row r="78" spans="3:31" x14ac:dyDescent="0.2">
      <c r="C78" s="42" t="s">
        <v>92</v>
      </c>
      <c r="E78" s="78">
        <v>0</v>
      </c>
      <c r="F78" s="78">
        <v>0</v>
      </c>
      <c r="G78" s="78">
        <v>0</v>
      </c>
      <c r="H78" s="78">
        <v>0</v>
      </c>
      <c r="I78" s="78">
        <v>0</v>
      </c>
      <c r="J78" s="78">
        <v>0</v>
      </c>
      <c r="K78" s="78">
        <v>0</v>
      </c>
      <c r="L78" s="78">
        <v>0</v>
      </c>
      <c r="M78" s="78">
        <v>0</v>
      </c>
      <c r="N78" s="78">
        <v>0</v>
      </c>
      <c r="O78" s="78">
        <v>0</v>
      </c>
      <c r="P78" s="78">
        <v>0</v>
      </c>
      <c r="Q78" s="77">
        <f t="shared" si="14"/>
        <v>0</v>
      </c>
      <c r="R78" s="7"/>
      <c r="S78" s="78">
        <v>0</v>
      </c>
      <c r="T78" s="78">
        <v>0</v>
      </c>
      <c r="U78" s="78">
        <v>0</v>
      </c>
      <c r="V78" s="78">
        <v>0</v>
      </c>
      <c r="W78" s="78">
        <v>0</v>
      </c>
      <c r="X78" s="78">
        <v>0</v>
      </c>
      <c r="Y78" s="78">
        <v>0</v>
      </c>
      <c r="Z78" s="78">
        <v>0</v>
      </c>
      <c r="AA78" s="78">
        <v>0</v>
      </c>
      <c r="AB78" s="78">
        <v>0</v>
      </c>
      <c r="AC78" s="78">
        <v>0</v>
      </c>
      <c r="AD78" s="78">
        <v>0</v>
      </c>
      <c r="AE78" s="77">
        <f t="shared" si="15"/>
        <v>0</v>
      </c>
    </row>
    <row r="79" spans="3:31" x14ac:dyDescent="0.2">
      <c r="C79" s="42" t="s">
        <v>93</v>
      </c>
      <c r="E79" s="78">
        <v>0</v>
      </c>
      <c r="F79" s="78">
        <v>0</v>
      </c>
      <c r="G79" s="78">
        <v>0</v>
      </c>
      <c r="H79" s="78">
        <v>0</v>
      </c>
      <c r="I79" s="78">
        <v>0</v>
      </c>
      <c r="J79" s="78">
        <v>0</v>
      </c>
      <c r="K79" s="78">
        <v>0</v>
      </c>
      <c r="L79" s="78">
        <v>0</v>
      </c>
      <c r="M79" s="78">
        <v>0</v>
      </c>
      <c r="N79" s="78">
        <v>0</v>
      </c>
      <c r="O79" s="78">
        <v>0</v>
      </c>
      <c r="P79" s="78">
        <v>0</v>
      </c>
      <c r="Q79" s="77">
        <f t="shared" si="14"/>
        <v>0</v>
      </c>
      <c r="R79" s="7"/>
      <c r="S79" s="78">
        <v>0</v>
      </c>
      <c r="T79" s="78">
        <v>0</v>
      </c>
      <c r="U79" s="78">
        <v>0</v>
      </c>
      <c r="V79" s="78">
        <v>0</v>
      </c>
      <c r="W79" s="78">
        <v>0</v>
      </c>
      <c r="X79" s="78">
        <v>0</v>
      </c>
      <c r="Y79" s="78">
        <v>0</v>
      </c>
      <c r="Z79" s="78">
        <v>0</v>
      </c>
      <c r="AA79" s="78">
        <v>0</v>
      </c>
      <c r="AB79" s="78">
        <v>0</v>
      </c>
      <c r="AC79" s="78">
        <v>0</v>
      </c>
      <c r="AD79" s="78">
        <v>0</v>
      </c>
      <c r="AE79" s="77">
        <f t="shared" si="15"/>
        <v>0</v>
      </c>
    </row>
    <row r="80" spans="3:31" x14ac:dyDescent="0.2">
      <c r="C80" s="42" t="s">
        <v>94</v>
      </c>
      <c r="E80" s="78">
        <v>0</v>
      </c>
      <c r="F80" s="78">
        <v>0</v>
      </c>
      <c r="G80" s="78">
        <v>0</v>
      </c>
      <c r="H80" s="78">
        <v>0</v>
      </c>
      <c r="I80" s="78">
        <v>0</v>
      </c>
      <c r="J80" s="78">
        <v>0</v>
      </c>
      <c r="K80" s="78">
        <v>0</v>
      </c>
      <c r="L80" s="78">
        <v>0</v>
      </c>
      <c r="M80" s="78">
        <v>0</v>
      </c>
      <c r="N80" s="78">
        <v>0</v>
      </c>
      <c r="O80" s="78">
        <v>0</v>
      </c>
      <c r="P80" s="78">
        <v>0</v>
      </c>
      <c r="Q80" s="77">
        <f t="shared" si="14"/>
        <v>0</v>
      </c>
      <c r="R80" s="7"/>
      <c r="S80" s="78">
        <v>0</v>
      </c>
      <c r="T80" s="78">
        <v>0</v>
      </c>
      <c r="U80" s="78">
        <v>0</v>
      </c>
      <c r="V80" s="78">
        <v>0</v>
      </c>
      <c r="W80" s="78">
        <v>0</v>
      </c>
      <c r="X80" s="78">
        <v>0</v>
      </c>
      <c r="Y80" s="78">
        <v>0</v>
      </c>
      <c r="Z80" s="78">
        <v>0</v>
      </c>
      <c r="AA80" s="78">
        <v>0</v>
      </c>
      <c r="AB80" s="78">
        <v>0</v>
      </c>
      <c r="AC80" s="78">
        <v>0</v>
      </c>
      <c r="AD80" s="78">
        <v>0</v>
      </c>
      <c r="AE80" s="77">
        <f t="shared" si="15"/>
        <v>0</v>
      </c>
    </row>
    <row r="81" spans="3:31" x14ac:dyDescent="0.2">
      <c r="C81" s="42" t="s">
        <v>95</v>
      </c>
      <c r="E81" s="78">
        <v>0</v>
      </c>
      <c r="F81" s="78">
        <v>0</v>
      </c>
      <c r="G81" s="78">
        <v>0</v>
      </c>
      <c r="H81" s="78">
        <v>0</v>
      </c>
      <c r="I81" s="78">
        <v>0</v>
      </c>
      <c r="J81" s="78">
        <v>0</v>
      </c>
      <c r="K81" s="78">
        <v>0</v>
      </c>
      <c r="L81" s="78">
        <v>0</v>
      </c>
      <c r="M81" s="78">
        <v>0</v>
      </c>
      <c r="N81" s="78">
        <v>0</v>
      </c>
      <c r="O81" s="78">
        <v>0</v>
      </c>
      <c r="P81" s="78">
        <v>0</v>
      </c>
      <c r="Q81" s="77">
        <f t="shared" si="14"/>
        <v>0</v>
      </c>
      <c r="R81" s="7"/>
      <c r="S81" s="78">
        <v>0</v>
      </c>
      <c r="T81" s="78">
        <v>0</v>
      </c>
      <c r="U81" s="78">
        <v>0</v>
      </c>
      <c r="V81" s="78">
        <v>0</v>
      </c>
      <c r="W81" s="78">
        <v>0</v>
      </c>
      <c r="X81" s="78">
        <v>0</v>
      </c>
      <c r="Y81" s="78">
        <v>0</v>
      </c>
      <c r="Z81" s="78">
        <v>0</v>
      </c>
      <c r="AA81" s="78">
        <v>0</v>
      </c>
      <c r="AB81" s="78">
        <v>0</v>
      </c>
      <c r="AC81" s="78">
        <v>0</v>
      </c>
      <c r="AD81" s="78">
        <v>0</v>
      </c>
      <c r="AE81" s="77">
        <f t="shared" si="15"/>
        <v>0</v>
      </c>
    </row>
    <row r="82" spans="3:31" x14ac:dyDescent="0.2">
      <c r="C82" s="42" t="s">
        <v>96</v>
      </c>
      <c r="E82" s="78">
        <v>0</v>
      </c>
      <c r="F82" s="78">
        <v>0</v>
      </c>
      <c r="G82" s="78">
        <v>0</v>
      </c>
      <c r="H82" s="78">
        <v>0</v>
      </c>
      <c r="I82" s="78">
        <v>0</v>
      </c>
      <c r="J82" s="78">
        <v>0</v>
      </c>
      <c r="K82" s="78">
        <v>0</v>
      </c>
      <c r="L82" s="78">
        <v>0</v>
      </c>
      <c r="M82" s="78">
        <v>0</v>
      </c>
      <c r="N82" s="78">
        <v>0</v>
      </c>
      <c r="O82" s="78">
        <v>0</v>
      </c>
      <c r="P82" s="78">
        <v>0</v>
      </c>
      <c r="Q82" s="77">
        <f t="shared" si="14"/>
        <v>0</v>
      </c>
      <c r="R82" s="7"/>
      <c r="S82" s="78">
        <v>0</v>
      </c>
      <c r="T82" s="78">
        <v>0</v>
      </c>
      <c r="U82" s="78">
        <v>0</v>
      </c>
      <c r="V82" s="78">
        <v>0</v>
      </c>
      <c r="W82" s="78">
        <v>0</v>
      </c>
      <c r="X82" s="78">
        <v>0</v>
      </c>
      <c r="Y82" s="78">
        <v>0</v>
      </c>
      <c r="Z82" s="78">
        <v>0</v>
      </c>
      <c r="AA82" s="78">
        <v>0</v>
      </c>
      <c r="AB82" s="78">
        <v>0</v>
      </c>
      <c r="AC82" s="78">
        <v>0</v>
      </c>
      <c r="AD82" s="78">
        <v>0</v>
      </c>
      <c r="AE82" s="77">
        <f t="shared" si="15"/>
        <v>0</v>
      </c>
    </row>
  </sheetData>
  <mergeCells count="3">
    <mergeCell ref="C7:C8"/>
    <mergeCell ref="E7:Q7"/>
    <mergeCell ref="S7:AE7"/>
  </mergeCells>
  <pageMargins left="0.7" right="0.7" top="0.78740157499999996" bottom="0.78740157499999996" header="0.3" footer="0.3"/>
  <pageSetup paperSize="9" orientation="portrait" verticalDpi="0" r:id="rId1"/>
  <ignoredErrors>
    <ignoredError sqref="C7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B3:BS109"/>
  <sheetViews>
    <sheetView showGridLines="0" showRowColHeaders="0" workbookViewId="0">
      <pane xSplit="3" ySplit="9" topLeftCell="D10" activePane="bottomRight" state="frozen"/>
      <selection pane="topRight" activeCell="D1" sqref="D1"/>
      <selection pane="bottomLeft" activeCell="A11" sqref="A11"/>
      <selection pane="bottomRight" activeCell="C9" sqref="C9"/>
    </sheetView>
  </sheetViews>
  <sheetFormatPr baseColWidth="10" defaultRowHeight="12.75" x14ac:dyDescent="0.2"/>
  <cols>
    <col min="1" max="2" width="2" customWidth="1"/>
    <col min="3" max="3" width="23.140625" style="9" customWidth="1"/>
    <col min="4" max="4" width="2.140625" customWidth="1"/>
    <col min="5" max="5" width="8.7109375" style="22" customWidth="1"/>
    <col min="6" max="17" width="8.7109375" customWidth="1"/>
    <col min="18" max="18" width="2.140625" customWidth="1"/>
    <col min="19" max="31" width="8.7109375" customWidth="1"/>
  </cols>
  <sheetData>
    <row r="3" spans="2:71" ht="28.5" customHeight="1" x14ac:dyDescent="0.2"/>
    <row r="4" spans="2:71" ht="26.25" customHeight="1" x14ac:dyDescent="0.2">
      <c r="B4" s="15"/>
      <c r="C4" s="58" t="s">
        <v>192</v>
      </c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  <c r="AU4" s="58"/>
      <c r="AV4" s="58"/>
      <c r="AW4" s="58"/>
      <c r="AX4" s="58"/>
      <c r="AY4" s="58"/>
      <c r="AZ4" s="58"/>
      <c r="BA4" s="58"/>
      <c r="BB4" s="58"/>
      <c r="BC4" s="58"/>
      <c r="BD4" s="58"/>
      <c r="BE4" s="58"/>
      <c r="BF4" s="58"/>
      <c r="BG4" s="58"/>
      <c r="BH4" s="58"/>
      <c r="BI4" s="58"/>
      <c r="BJ4" s="58"/>
      <c r="BK4" s="58"/>
      <c r="BL4" s="58"/>
      <c r="BM4" s="58"/>
      <c r="BN4" s="58"/>
      <c r="BO4" s="58"/>
      <c r="BP4" s="58"/>
      <c r="BQ4" s="58"/>
      <c r="BR4" s="58"/>
      <c r="BS4" s="58"/>
    </row>
    <row r="5" spans="2:71" x14ac:dyDescent="0.2">
      <c r="C5" s="4"/>
      <c r="D5" s="3"/>
      <c r="E5" s="21"/>
      <c r="F5" s="3"/>
      <c r="G5" s="3"/>
      <c r="H5" s="2"/>
      <c r="I5" s="3"/>
      <c r="J5" s="2"/>
    </row>
    <row r="6" spans="2:71" x14ac:dyDescent="0.2">
      <c r="C6" s="4"/>
      <c r="D6" s="3"/>
    </row>
    <row r="7" spans="2:71" x14ac:dyDescent="0.2">
      <c r="C7" s="82" t="str">
        <f>Stammdaten!E7</f>
        <v>Muster GmbH</v>
      </c>
      <c r="D7" s="16"/>
      <c r="E7" s="83">
        <f>'GuV - Gesamtübersicht'!G7</f>
        <v>2019</v>
      </c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16"/>
      <c r="S7" s="83">
        <f>'GuV - Gesamtübersicht'!U7</f>
        <v>2020</v>
      </c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</row>
    <row r="8" spans="2:71" x14ac:dyDescent="0.2">
      <c r="C8" s="82"/>
      <c r="E8" s="25" t="str">
        <f>'GuV - Gesamtübersicht'!G8</f>
        <v>Januar</v>
      </c>
      <c r="F8" s="25" t="str">
        <f>'GuV - Gesamtübersicht'!H8</f>
        <v>Februar</v>
      </c>
      <c r="G8" s="25" t="str">
        <f>'GuV - Gesamtübersicht'!I8</f>
        <v>März</v>
      </c>
      <c r="H8" s="25" t="str">
        <f>'GuV - Gesamtübersicht'!J8</f>
        <v>April</v>
      </c>
      <c r="I8" s="25" t="str">
        <f>'GuV - Gesamtübersicht'!K8</f>
        <v>Mai</v>
      </c>
      <c r="J8" s="25" t="str">
        <f>'GuV - Gesamtübersicht'!L8</f>
        <v>Juni</v>
      </c>
      <c r="K8" s="25" t="str">
        <f>'GuV - Gesamtübersicht'!M8</f>
        <v>Juli</v>
      </c>
      <c r="L8" s="25" t="str">
        <f>'GuV - Gesamtübersicht'!N8</f>
        <v>August</v>
      </c>
      <c r="M8" s="25" t="str">
        <f>'GuV - Gesamtübersicht'!O8</f>
        <v>September</v>
      </c>
      <c r="N8" s="25" t="str">
        <f>'GuV - Gesamtübersicht'!P8</f>
        <v>Oktober</v>
      </c>
      <c r="O8" s="25" t="str">
        <f>'GuV - Gesamtübersicht'!Q8</f>
        <v>November</v>
      </c>
      <c r="P8" s="25" t="str">
        <f>'GuV - Gesamtübersicht'!R8</f>
        <v>Dezember</v>
      </c>
      <c r="Q8" s="26" t="s">
        <v>97</v>
      </c>
      <c r="R8" s="16"/>
      <c r="S8" s="25" t="str">
        <f>'GuV - Gesamtübersicht'!U8</f>
        <v>Januar</v>
      </c>
      <c r="T8" s="25" t="str">
        <f>'GuV - Gesamtübersicht'!V8</f>
        <v>Februar</v>
      </c>
      <c r="U8" s="25" t="str">
        <f>'GuV - Gesamtübersicht'!W8</f>
        <v>März</v>
      </c>
      <c r="V8" s="25" t="str">
        <f>'GuV - Gesamtübersicht'!X8</f>
        <v>April</v>
      </c>
      <c r="W8" s="25" t="str">
        <f>'GuV - Gesamtübersicht'!Y8</f>
        <v>Mai</v>
      </c>
      <c r="X8" s="25" t="str">
        <f>'GuV - Gesamtübersicht'!Z8</f>
        <v>Juni</v>
      </c>
      <c r="Y8" s="25" t="str">
        <f>'GuV - Gesamtübersicht'!AA8</f>
        <v>Juli</v>
      </c>
      <c r="Z8" s="25" t="str">
        <f>'GuV - Gesamtübersicht'!AB8</f>
        <v>August</v>
      </c>
      <c r="AA8" s="25" t="str">
        <f>'GuV - Gesamtübersicht'!AC8</f>
        <v>September</v>
      </c>
      <c r="AB8" s="25" t="str">
        <f>'GuV - Gesamtübersicht'!AD8</f>
        <v>Oktober</v>
      </c>
      <c r="AC8" s="25" t="str">
        <f>'GuV - Gesamtübersicht'!AE8</f>
        <v>November</v>
      </c>
      <c r="AD8" s="25" t="str">
        <f>'GuV - Gesamtübersicht'!AF8</f>
        <v>Dezember</v>
      </c>
      <c r="AE8" s="26" t="s">
        <v>97</v>
      </c>
    </row>
    <row r="10" spans="2:71" x14ac:dyDescent="0.2">
      <c r="C10" s="51" t="s">
        <v>3</v>
      </c>
      <c r="E10" s="48">
        <f>E17</f>
        <v>0</v>
      </c>
      <c r="F10" s="48">
        <f t="shared" ref="F10:Q10" si="0">F17</f>
        <v>0</v>
      </c>
      <c r="G10" s="48">
        <f t="shared" si="0"/>
        <v>0</v>
      </c>
      <c r="H10" s="48">
        <f t="shared" si="0"/>
        <v>0</v>
      </c>
      <c r="I10" s="48">
        <f t="shared" si="0"/>
        <v>0</v>
      </c>
      <c r="J10" s="48">
        <f t="shared" si="0"/>
        <v>0</v>
      </c>
      <c r="K10" s="48">
        <f t="shared" si="0"/>
        <v>0</v>
      </c>
      <c r="L10" s="48">
        <f t="shared" si="0"/>
        <v>0</v>
      </c>
      <c r="M10" s="48">
        <f t="shared" si="0"/>
        <v>0</v>
      </c>
      <c r="N10" s="48">
        <f t="shared" si="0"/>
        <v>0</v>
      </c>
      <c r="O10" s="48">
        <f t="shared" si="0"/>
        <v>0</v>
      </c>
      <c r="P10" s="48">
        <f t="shared" si="0"/>
        <v>0</v>
      </c>
      <c r="Q10" s="48">
        <f t="shared" si="0"/>
        <v>0</v>
      </c>
      <c r="R10" s="48"/>
      <c r="S10" s="48">
        <f t="shared" ref="S10:AE10" si="1">S17</f>
        <v>0</v>
      </c>
      <c r="T10" s="48">
        <f t="shared" si="1"/>
        <v>0</v>
      </c>
      <c r="U10" s="48">
        <f t="shared" si="1"/>
        <v>0</v>
      </c>
      <c r="V10" s="48">
        <f t="shared" si="1"/>
        <v>0</v>
      </c>
      <c r="W10" s="48">
        <f t="shared" si="1"/>
        <v>0</v>
      </c>
      <c r="X10" s="48">
        <f t="shared" si="1"/>
        <v>0</v>
      </c>
      <c r="Y10" s="48">
        <f t="shared" si="1"/>
        <v>0</v>
      </c>
      <c r="Z10" s="48">
        <f t="shared" si="1"/>
        <v>0</v>
      </c>
      <c r="AA10" s="48">
        <f t="shared" si="1"/>
        <v>0</v>
      </c>
      <c r="AB10" s="48">
        <f t="shared" si="1"/>
        <v>0</v>
      </c>
      <c r="AC10" s="48">
        <f t="shared" si="1"/>
        <v>0</v>
      </c>
      <c r="AD10" s="48">
        <f t="shared" si="1"/>
        <v>0</v>
      </c>
      <c r="AE10" s="48">
        <f t="shared" si="1"/>
        <v>0</v>
      </c>
    </row>
    <row r="11" spans="2:71" x14ac:dyDescent="0.2">
      <c r="C11" s="51" t="s">
        <v>4</v>
      </c>
      <c r="E11" s="48">
        <f>E41</f>
        <v>0</v>
      </c>
      <c r="F11" s="48">
        <f t="shared" ref="F11:Q11" si="2">F41</f>
        <v>0</v>
      </c>
      <c r="G11" s="48">
        <f t="shared" si="2"/>
        <v>0</v>
      </c>
      <c r="H11" s="48">
        <f t="shared" si="2"/>
        <v>0</v>
      </c>
      <c r="I11" s="48">
        <f t="shared" si="2"/>
        <v>0</v>
      </c>
      <c r="J11" s="48">
        <f t="shared" si="2"/>
        <v>0</v>
      </c>
      <c r="K11" s="48">
        <f t="shared" si="2"/>
        <v>0</v>
      </c>
      <c r="L11" s="48">
        <f t="shared" si="2"/>
        <v>0</v>
      </c>
      <c r="M11" s="48">
        <f t="shared" si="2"/>
        <v>0</v>
      </c>
      <c r="N11" s="48">
        <f t="shared" si="2"/>
        <v>0</v>
      </c>
      <c r="O11" s="48">
        <f t="shared" si="2"/>
        <v>0</v>
      </c>
      <c r="P11" s="48">
        <f t="shared" si="2"/>
        <v>0</v>
      </c>
      <c r="Q11" s="48">
        <f t="shared" si="2"/>
        <v>0</v>
      </c>
      <c r="R11" s="48"/>
      <c r="S11" s="48">
        <f t="shared" ref="S11:AE11" si="3">S41</f>
        <v>0</v>
      </c>
      <c r="T11" s="48">
        <f t="shared" si="3"/>
        <v>0</v>
      </c>
      <c r="U11" s="48">
        <f t="shared" si="3"/>
        <v>0</v>
      </c>
      <c r="V11" s="48">
        <f t="shared" si="3"/>
        <v>0</v>
      </c>
      <c r="W11" s="48">
        <f t="shared" si="3"/>
        <v>0</v>
      </c>
      <c r="X11" s="48">
        <f t="shared" si="3"/>
        <v>0</v>
      </c>
      <c r="Y11" s="48">
        <f t="shared" si="3"/>
        <v>0</v>
      </c>
      <c r="Z11" s="48">
        <f t="shared" si="3"/>
        <v>0</v>
      </c>
      <c r="AA11" s="48">
        <f t="shared" si="3"/>
        <v>0</v>
      </c>
      <c r="AB11" s="48">
        <f t="shared" si="3"/>
        <v>0</v>
      </c>
      <c r="AC11" s="48">
        <f t="shared" si="3"/>
        <v>0</v>
      </c>
      <c r="AD11" s="48">
        <f t="shared" si="3"/>
        <v>0</v>
      </c>
      <c r="AE11" s="48">
        <f t="shared" si="3"/>
        <v>0</v>
      </c>
    </row>
    <row r="12" spans="2:71" x14ac:dyDescent="0.2">
      <c r="C12" s="51" t="s">
        <v>5</v>
      </c>
      <c r="E12" s="48">
        <f>E65</f>
        <v>0</v>
      </c>
      <c r="F12" s="48">
        <f t="shared" ref="F12:Q12" si="4">F65</f>
        <v>0</v>
      </c>
      <c r="G12" s="48">
        <f t="shared" si="4"/>
        <v>0</v>
      </c>
      <c r="H12" s="48">
        <f t="shared" si="4"/>
        <v>0</v>
      </c>
      <c r="I12" s="48">
        <f t="shared" si="4"/>
        <v>0</v>
      </c>
      <c r="J12" s="48">
        <f t="shared" si="4"/>
        <v>0</v>
      </c>
      <c r="K12" s="48">
        <f t="shared" si="4"/>
        <v>0</v>
      </c>
      <c r="L12" s="48">
        <f t="shared" si="4"/>
        <v>0</v>
      </c>
      <c r="M12" s="48">
        <f t="shared" si="4"/>
        <v>0</v>
      </c>
      <c r="N12" s="48">
        <f t="shared" si="4"/>
        <v>0</v>
      </c>
      <c r="O12" s="48">
        <f t="shared" si="4"/>
        <v>0</v>
      </c>
      <c r="P12" s="48">
        <f t="shared" si="4"/>
        <v>0</v>
      </c>
      <c r="Q12" s="48">
        <f t="shared" si="4"/>
        <v>0</v>
      </c>
      <c r="R12" s="48"/>
      <c r="S12" s="48">
        <f t="shared" ref="S12:AE12" si="5">S65</f>
        <v>0</v>
      </c>
      <c r="T12" s="48">
        <f t="shared" si="5"/>
        <v>0</v>
      </c>
      <c r="U12" s="48">
        <f t="shared" si="5"/>
        <v>0</v>
      </c>
      <c r="V12" s="48">
        <f t="shared" si="5"/>
        <v>0</v>
      </c>
      <c r="W12" s="48">
        <f t="shared" si="5"/>
        <v>0</v>
      </c>
      <c r="X12" s="48">
        <f t="shared" si="5"/>
        <v>0</v>
      </c>
      <c r="Y12" s="48">
        <f t="shared" si="5"/>
        <v>0</v>
      </c>
      <c r="Z12" s="48">
        <f t="shared" si="5"/>
        <v>0</v>
      </c>
      <c r="AA12" s="48">
        <f t="shared" si="5"/>
        <v>0</v>
      </c>
      <c r="AB12" s="48">
        <f t="shared" si="5"/>
        <v>0</v>
      </c>
      <c r="AC12" s="48">
        <f t="shared" si="5"/>
        <v>0</v>
      </c>
      <c r="AD12" s="48">
        <f t="shared" si="5"/>
        <v>0</v>
      </c>
      <c r="AE12" s="48">
        <f t="shared" si="5"/>
        <v>0</v>
      </c>
    </row>
    <row r="13" spans="2:71" x14ac:dyDescent="0.2">
      <c r="C13" s="51" t="s">
        <v>313</v>
      </c>
      <c r="E13" s="48">
        <f>E89</f>
        <v>0</v>
      </c>
      <c r="F13" s="48">
        <f t="shared" ref="F13:Q13" si="6">F89</f>
        <v>0</v>
      </c>
      <c r="G13" s="48">
        <f t="shared" si="6"/>
        <v>0</v>
      </c>
      <c r="H13" s="48">
        <f t="shared" si="6"/>
        <v>0</v>
      </c>
      <c r="I13" s="48">
        <f t="shared" si="6"/>
        <v>0</v>
      </c>
      <c r="J13" s="48">
        <f t="shared" si="6"/>
        <v>0</v>
      </c>
      <c r="K13" s="48">
        <f t="shared" si="6"/>
        <v>0</v>
      </c>
      <c r="L13" s="48">
        <f t="shared" si="6"/>
        <v>0</v>
      </c>
      <c r="M13" s="48">
        <f t="shared" si="6"/>
        <v>0</v>
      </c>
      <c r="N13" s="48">
        <f t="shared" si="6"/>
        <v>0</v>
      </c>
      <c r="O13" s="48">
        <f t="shared" si="6"/>
        <v>0</v>
      </c>
      <c r="P13" s="48">
        <f t="shared" si="6"/>
        <v>0</v>
      </c>
      <c r="Q13" s="48">
        <f t="shared" si="6"/>
        <v>0</v>
      </c>
      <c r="R13" s="48"/>
      <c r="S13" s="48">
        <f t="shared" ref="S13:AE13" si="7">S89</f>
        <v>0</v>
      </c>
      <c r="T13" s="48">
        <f t="shared" si="7"/>
        <v>0</v>
      </c>
      <c r="U13" s="48">
        <f t="shared" si="7"/>
        <v>0</v>
      </c>
      <c r="V13" s="48">
        <f t="shared" si="7"/>
        <v>0</v>
      </c>
      <c r="W13" s="48">
        <f t="shared" si="7"/>
        <v>0</v>
      </c>
      <c r="X13" s="48">
        <f t="shared" si="7"/>
        <v>0</v>
      </c>
      <c r="Y13" s="48">
        <f t="shared" si="7"/>
        <v>0</v>
      </c>
      <c r="Z13" s="48">
        <f t="shared" si="7"/>
        <v>0</v>
      </c>
      <c r="AA13" s="48">
        <f t="shared" si="7"/>
        <v>0</v>
      </c>
      <c r="AB13" s="48">
        <f t="shared" si="7"/>
        <v>0</v>
      </c>
      <c r="AC13" s="48">
        <f t="shared" si="7"/>
        <v>0</v>
      </c>
      <c r="AD13" s="48">
        <f t="shared" si="7"/>
        <v>0</v>
      </c>
      <c r="AE13" s="48">
        <f t="shared" si="7"/>
        <v>0</v>
      </c>
    </row>
    <row r="14" spans="2:71" x14ac:dyDescent="0.2"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</row>
    <row r="15" spans="2:71" x14ac:dyDescent="0.2"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</row>
    <row r="16" spans="2:71" x14ac:dyDescent="0.2">
      <c r="E16" s="71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</row>
    <row r="17" spans="3:31" x14ac:dyDescent="0.2">
      <c r="C17" s="51" t="s">
        <v>3</v>
      </c>
      <c r="E17" s="48">
        <f t="shared" ref="E17:Q17" si="8">SUM(E18:E37)</f>
        <v>0</v>
      </c>
      <c r="F17" s="48">
        <f t="shared" si="8"/>
        <v>0</v>
      </c>
      <c r="G17" s="48">
        <f t="shared" si="8"/>
        <v>0</v>
      </c>
      <c r="H17" s="48">
        <f t="shared" si="8"/>
        <v>0</v>
      </c>
      <c r="I17" s="48">
        <f t="shared" si="8"/>
        <v>0</v>
      </c>
      <c r="J17" s="48">
        <f t="shared" si="8"/>
        <v>0</v>
      </c>
      <c r="K17" s="48">
        <f t="shared" si="8"/>
        <v>0</v>
      </c>
      <c r="L17" s="48">
        <f t="shared" si="8"/>
        <v>0</v>
      </c>
      <c r="M17" s="48">
        <f t="shared" si="8"/>
        <v>0</v>
      </c>
      <c r="N17" s="48">
        <f t="shared" si="8"/>
        <v>0</v>
      </c>
      <c r="O17" s="48">
        <f t="shared" si="8"/>
        <v>0</v>
      </c>
      <c r="P17" s="48">
        <f t="shared" si="8"/>
        <v>0</v>
      </c>
      <c r="Q17" s="48">
        <f t="shared" si="8"/>
        <v>0</v>
      </c>
      <c r="R17" s="48"/>
      <c r="S17" s="48">
        <f t="shared" ref="S17:AE17" si="9">SUM(S18:S37)</f>
        <v>0</v>
      </c>
      <c r="T17" s="48">
        <f t="shared" si="9"/>
        <v>0</v>
      </c>
      <c r="U17" s="48">
        <f t="shared" si="9"/>
        <v>0</v>
      </c>
      <c r="V17" s="48">
        <f t="shared" si="9"/>
        <v>0</v>
      </c>
      <c r="W17" s="48">
        <f t="shared" si="9"/>
        <v>0</v>
      </c>
      <c r="X17" s="48">
        <f t="shared" si="9"/>
        <v>0</v>
      </c>
      <c r="Y17" s="48">
        <f t="shared" si="9"/>
        <v>0</v>
      </c>
      <c r="Z17" s="48">
        <f t="shared" si="9"/>
        <v>0</v>
      </c>
      <c r="AA17" s="48">
        <f t="shared" si="9"/>
        <v>0</v>
      </c>
      <c r="AB17" s="48">
        <f t="shared" si="9"/>
        <v>0</v>
      </c>
      <c r="AC17" s="48">
        <f t="shared" si="9"/>
        <v>0</v>
      </c>
      <c r="AD17" s="48">
        <f t="shared" si="9"/>
        <v>0</v>
      </c>
      <c r="AE17" s="48">
        <f t="shared" si="9"/>
        <v>0</v>
      </c>
    </row>
    <row r="18" spans="3:31" x14ac:dyDescent="0.2">
      <c r="C18" s="42"/>
      <c r="E18" s="78">
        <v>0</v>
      </c>
      <c r="F18" s="78">
        <v>0</v>
      </c>
      <c r="G18" s="78">
        <v>0</v>
      </c>
      <c r="H18" s="78">
        <v>0</v>
      </c>
      <c r="I18" s="78">
        <v>0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  <c r="Q18" s="77">
        <f>SUM(E18:P18)</f>
        <v>0</v>
      </c>
      <c r="R18" s="79"/>
      <c r="S18" s="78">
        <v>0</v>
      </c>
      <c r="T18" s="78">
        <v>0</v>
      </c>
      <c r="U18" s="78">
        <v>0</v>
      </c>
      <c r="V18" s="78">
        <v>0</v>
      </c>
      <c r="W18" s="78">
        <v>0</v>
      </c>
      <c r="X18" s="78">
        <v>0</v>
      </c>
      <c r="Y18" s="78">
        <v>0</v>
      </c>
      <c r="Z18" s="78">
        <v>0</v>
      </c>
      <c r="AA18" s="78">
        <v>0</v>
      </c>
      <c r="AB18" s="78">
        <v>0</v>
      </c>
      <c r="AC18" s="78">
        <v>0</v>
      </c>
      <c r="AD18" s="78">
        <v>0</v>
      </c>
      <c r="AE18" s="77">
        <f>SUM(S18:AD18)</f>
        <v>0</v>
      </c>
    </row>
    <row r="19" spans="3:31" x14ac:dyDescent="0.2">
      <c r="C19" s="42"/>
      <c r="E19" s="78">
        <v>0</v>
      </c>
      <c r="F19" s="78">
        <v>0</v>
      </c>
      <c r="G19" s="78">
        <v>0</v>
      </c>
      <c r="H19" s="78">
        <v>0</v>
      </c>
      <c r="I19" s="78">
        <v>0</v>
      </c>
      <c r="J19" s="78">
        <v>0</v>
      </c>
      <c r="K19" s="78">
        <v>0</v>
      </c>
      <c r="L19" s="78">
        <v>0</v>
      </c>
      <c r="M19" s="78">
        <v>0</v>
      </c>
      <c r="N19" s="78">
        <v>0</v>
      </c>
      <c r="O19" s="78">
        <v>0</v>
      </c>
      <c r="P19" s="78">
        <v>0</v>
      </c>
      <c r="Q19" s="77">
        <f t="shared" ref="Q19:Q37" si="10">SUM(E19:P19)</f>
        <v>0</v>
      </c>
      <c r="R19" s="7"/>
      <c r="S19" s="78">
        <v>0</v>
      </c>
      <c r="T19" s="78">
        <v>0</v>
      </c>
      <c r="U19" s="78">
        <v>0</v>
      </c>
      <c r="V19" s="78">
        <v>0</v>
      </c>
      <c r="W19" s="78">
        <v>0</v>
      </c>
      <c r="X19" s="78">
        <v>0</v>
      </c>
      <c r="Y19" s="78">
        <v>0</v>
      </c>
      <c r="Z19" s="78">
        <v>0</v>
      </c>
      <c r="AA19" s="78">
        <v>0</v>
      </c>
      <c r="AB19" s="78">
        <v>0</v>
      </c>
      <c r="AC19" s="78">
        <v>0</v>
      </c>
      <c r="AD19" s="78">
        <v>0</v>
      </c>
      <c r="AE19" s="77">
        <f t="shared" ref="AE19:AE37" si="11">SUM(S19:AD19)</f>
        <v>0</v>
      </c>
    </row>
    <row r="20" spans="3:31" x14ac:dyDescent="0.2">
      <c r="C20" s="42"/>
      <c r="E20" s="78">
        <v>0</v>
      </c>
      <c r="F20" s="78">
        <v>0</v>
      </c>
      <c r="G20" s="78">
        <v>0</v>
      </c>
      <c r="H20" s="78">
        <v>0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77">
        <f t="shared" si="10"/>
        <v>0</v>
      </c>
      <c r="R20" s="7"/>
      <c r="S20" s="78">
        <v>0</v>
      </c>
      <c r="T20" s="78">
        <v>0</v>
      </c>
      <c r="U20" s="78">
        <v>0</v>
      </c>
      <c r="V20" s="78">
        <v>0</v>
      </c>
      <c r="W20" s="78">
        <v>0</v>
      </c>
      <c r="X20" s="78">
        <v>0</v>
      </c>
      <c r="Y20" s="78">
        <v>0</v>
      </c>
      <c r="Z20" s="78">
        <v>0</v>
      </c>
      <c r="AA20" s="78">
        <v>0</v>
      </c>
      <c r="AB20" s="78">
        <v>0</v>
      </c>
      <c r="AC20" s="78">
        <v>0</v>
      </c>
      <c r="AD20" s="78">
        <v>0</v>
      </c>
      <c r="AE20" s="77">
        <f t="shared" si="11"/>
        <v>0</v>
      </c>
    </row>
    <row r="21" spans="3:31" x14ac:dyDescent="0.2">
      <c r="C21" s="42"/>
      <c r="E21" s="78">
        <v>0</v>
      </c>
      <c r="F21" s="78">
        <v>0</v>
      </c>
      <c r="G21" s="78">
        <v>0</v>
      </c>
      <c r="H21" s="78">
        <v>0</v>
      </c>
      <c r="I21" s="78">
        <v>0</v>
      </c>
      <c r="J21" s="78">
        <v>0</v>
      </c>
      <c r="K21" s="78">
        <v>0</v>
      </c>
      <c r="L21" s="78">
        <v>0</v>
      </c>
      <c r="M21" s="78">
        <v>0</v>
      </c>
      <c r="N21" s="78">
        <v>0</v>
      </c>
      <c r="O21" s="78">
        <v>0</v>
      </c>
      <c r="P21" s="78">
        <v>0</v>
      </c>
      <c r="Q21" s="77">
        <f t="shared" si="10"/>
        <v>0</v>
      </c>
      <c r="R21" s="7"/>
      <c r="S21" s="78">
        <v>0</v>
      </c>
      <c r="T21" s="78">
        <v>0</v>
      </c>
      <c r="U21" s="78">
        <v>0</v>
      </c>
      <c r="V21" s="78">
        <v>0</v>
      </c>
      <c r="W21" s="78">
        <v>0</v>
      </c>
      <c r="X21" s="78">
        <v>0</v>
      </c>
      <c r="Y21" s="78">
        <v>0</v>
      </c>
      <c r="Z21" s="78">
        <v>0</v>
      </c>
      <c r="AA21" s="78">
        <v>0</v>
      </c>
      <c r="AB21" s="78">
        <v>0</v>
      </c>
      <c r="AC21" s="78">
        <v>0</v>
      </c>
      <c r="AD21" s="78">
        <v>0</v>
      </c>
      <c r="AE21" s="77">
        <f t="shared" si="11"/>
        <v>0</v>
      </c>
    </row>
    <row r="22" spans="3:31" x14ac:dyDescent="0.2">
      <c r="C22" s="42"/>
      <c r="E22" s="78">
        <v>0</v>
      </c>
      <c r="F22" s="78">
        <v>0</v>
      </c>
      <c r="G22" s="78">
        <v>0</v>
      </c>
      <c r="H22" s="78">
        <v>0</v>
      </c>
      <c r="I22" s="78">
        <v>0</v>
      </c>
      <c r="J22" s="78">
        <v>0</v>
      </c>
      <c r="K22" s="78">
        <v>0</v>
      </c>
      <c r="L22" s="78">
        <v>0</v>
      </c>
      <c r="M22" s="78">
        <v>0</v>
      </c>
      <c r="N22" s="78">
        <v>0</v>
      </c>
      <c r="O22" s="78">
        <v>0</v>
      </c>
      <c r="P22" s="78">
        <v>0</v>
      </c>
      <c r="Q22" s="77">
        <f t="shared" si="10"/>
        <v>0</v>
      </c>
      <c r="R22" s="7"/>
      <c r="S22" s="78">
        <v>0</v>
      </c>
      <c r="T22" s="78">
        <v>0</v>
      </c>
      <c r="U22" s="78">
        <v>0</v>
      </c>
      <c r="V22" s="78">
        <v>0</v>
      </c>
      <c r="W22" s="78">
        <v>0</v>
      </c>
      <c r="X22" s="78">
        <v>0</v>
      </c>
      <c r="Y22" s="78">
        <v>0</v>
      </c>
      <c r="Z22" s="78">
        <v>0</v>
      </c>
      <c r="AA22" s="78">
        <v>0</v>
      </c>
      <c r="AB22" s="78">
        <v>0</v>
      </c>
      <c r="AC22" s="78">
        <v>0</v>
      </c>
      <c r="AD22" s="78">
        <v>0</v>
      </c>
      <c r="AE22" s="77">
        <f t="shared" si="11"/>
        <v>0</v>
      </c>
    </row>
    <row r="23" spans="3:31" x14ac:dyDescent="0.2">
      <c r="C23" s="42"/>
      <c r="E23" s="78">
        <v>0</v>
      </c>
      <c r="F23" s="78">
        <v>0</v>
      </c>
      <c r="G23" s="78">
        <v>0</v>
      </c>
      <c r="H23" s="78">
        <v>0</v>
      </c>
      <c r="I23" s="78">
        <v>0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  <c r="Q23" s="77">
        <f t="shared" si="10"/>
        <v>0</v>
      </c>
      <c r="R23" s="7"/>
      <c r="S23" s="78">
        <v>0</v>
      </c>
      <c r="T23" s="78">
        <v>0</v>
      </c>
      <c r="U23" s="78">
        <v>0</v>
      </c>
      <c r="V23" s="78">
        <v>0</v>
      </c>
      <c r="W23" s="78">
        <v>0</v>
      </c>
      <c r="X23" s="78">
        <v>0</v>
      </c>
      <c r="Y23" s="78">
        <v>0</v>
      </c>
      <c r="Z23" s="78">
        <v>0</v>
      </c>
      <c r="AA23" s="78">
        <v>0</v>
      </c>
      <c r="AB23" s="78">
        <v>0</v>
      </c>
      <c r="AC23" s="78">
        <v>0</v>
      </c>
      <c r="AD23" s="78">
        <v>0</v>
      </c>
      <c r="AE23" s="77">
        <f t="shared" si="11"/>
        <v>0</v>
      </c>
    </row>
    <row r="24" spans="3:31" x14ac:dyDescent="0.2">
      <c r="C24" s="42"/>
      <c r="E24" s="78">
        <v>0</v>
      </c>
      <c r="F24" s="78">
        <v>0</v>
      </c>
      <c r="G24" s="78">
        <v>0</v>
      </c>
      <c r="H24" s="78">
        <v>0</v>
      </c>
      <c r="I24" s="78">
        <v>0</v>
      </c>
      <c r="J24" s="78">
        <v>0</v>
      </c>
      <c r="K24" s="78">
        <v>0</v>
      </c>
      <c r="L24" s="78">
        <v>0</v>
      </c>
      <c r="M24" s="78">
        <v>0</v>
      </c>
      <c r="N24" s="78">
        <v>0</v>
      </c>
      <c r="O24" s="78">
        <v>0</v>
      </c>
      <c r="P24" s="78">
        <v>0</v>
      </c>
      <c r="Q24" s="77">
        <f t="shared" si="10"/>
        <v>0</v>
      </c>
      <c r="R24" s="7"/>
      <c r="S24" s="78">
        <v>0</v>
      </c>
      <c r="T24" s="78">
        <v>0</v>
      </c>
      <c r="U24" s="78">
        <v>0</v>
      </c>
      <c r="V24" s="78">
        <v>0</v>
      </c>
      <c r="W24" s="78">
        <v>0</v>
      </c>
      <c r="X24" s="78">
        <v>0</v>
      </c>
      <c r="Y24" s="78">
        <v>0</v>
      </c>
      <c r="Z24" s="78">
        <v>0</v>
      </c>
      <c r="AA24" s="78">
        <v>0</v>
      </c>
      <c r="AB24" s="78">
        <v>0</v>
      </c>
      <c r="AC24" s="78">
        <v>0</v>
      </c>
      <c r="AD24" s="78">
        <v>0</v>
      </c>
      <c r="AE24" s="77">
        <f t="shared" si="11"/>
        <v>0</v>
      </c>
    </row>
    <row r="25" spans="3:31" x14ac:dyDescent="0.2">
      <c r="C25" s="42"/>
      <c r="E25" s="78">
        <v>0</v>
      </c>
      <c r="F25" s="78">
        <v>0</v>
      </c>
      <c r="G25" s="78">
        <v>0</v>
      </c>
      <c r="H25" s="78">
        <v>0</v>
      </c>
      <c r="I25" s="78">
        <v>0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  <c r="Q25" s="77">
        <f t="shared" si="10"/>
        <v>0</v>
      </c>
      <c r="R25" s="7"/>
      <c r="S25" s="78">
        <v>0</v>
      </c>
      <c r="T25" s="78">
        <v>0</v>
      </c>
      <c r="U25" s="78">
        <v>0</v>
      </c>
      <c r="V25" s="78">
        <v>0</v>
      </c>
      <c r="W25" s="78">
        <v>0</v>
      </c>
      <c r="X25" s="78">
        <v>0</v>
      </c>
      <c r="Y25" s="78">
        <v>0</v>
      </c>
      <c r="Z25" s="78">
        <v>0</v>
      </c>
      <c r="AA25" s="78">
        <v>0</v>
      </c>
      <c r="AB25" s="78">
        <v>0</v>
      </c>
      <c r="AC25" s="78">
        <v>0</v>
      </c>
      <c r="AD25" s="78">
        <v>0</v>
      </c>
      <c r="AE25" s="77">
        <f t="shared" si="11"/>
        <v>0</v>
      </c>
    </row>
    <row r="26" spans="3:31" x14ac:dyDescent="0.2">
      <c r="C26" s="42"/>
      <c r="E26" s="78">
        <v>0</v>
      </c>
      <c r="F26" s="78">
        <v>0</v>
      </c>
      <c r="G26" s="78">
        <v>0</v>
      </c>
      <c r="H26" s="78">
        <v>0</v>
      </c>
      <c r="I26" s="78">
        <v>0</v>
      </c>
      <c r="J26" s="78">
        <v>0</v>
      </c>
      <c r="K26" s="78">
        <v>0</v>
      </c>
      <c r="L26" s="78">
        <v>0</v>
      </c>
      <c r="M26" s="78">
        <v>0</v>
      </c>
      <c r="N26" s="78">
        <v>0</v>
      </c>
      <c r="O26" s="78">
        <v>0</v>
      </c>
      <c r="P26" s="78">
        <v>0</v>
      </c>
      <c r="Q26" s="77">
        <f t="shared" si="10"/>
        <v>0</v>
      </c>
      <c r="R26" s="7"/>
      <c r="S26" s="78">
        <v>0</v>
      </c>
      <c r="T26" s="78">
        <v>0</v>
      </c>
      <c r="U26" s="78">
        <v>0</v>
      </c>
      <c r="V26" s="78">
        <v>0</v>
      </c>
      <c r="W26" s="78">
        <v>0</v>
      </c>
      <c r="X26" s="78">
        <v>0</v>
      </c>
      <c r="Y26" s="78">
        <v>0</v>
      </c>
      <c r="Z26" s="78">
        <v>0</v>
      </c>
      <c r="AA26" s="78">
        <v>0</v>
      </c>
      <c r="AB26" s="78">
        <v>0</v>
      </c>
      <c r="AC26" s="78">
        <v>0</v>
      </c>
      <c r="AD26" s="78">
        <v>0</v>
      </c>
      <c r="AE26" s="77">
        <f t="shared" si="11"/>
        <v>0</v>
      </c>
    </row>
    <row r="27" spans="3:31" x14ac:dyDescent="0.2">
      <c r="C27" s="42"/>
      <c r="E27" s="78">
        <v>0</v>
      </c>
      <c r="F27" s="78">
        <v>0</v>
      </c>
      <c r="G27" s="78">
        <v>0</v>
      </c>
      <c r="H27" s="78">
        <v>0</v>
      </c>
      <c r="I27" s="78">
        <v>0</v>
      </c>
      <c r="J27" s="78">
        <v>0</v>
      </c>
      <c r="K27" s="78">
        <v>0</v>
      </c>
      <c r="L27" s="78">
        <v>0</v>
      </c>
      <c r="M27" s="78">
        <v>0</v>
      </c>
      <c r="N27" s="78">
        <v>0</v>
      </c>
      <c r="O27" s="78">
        <v>0</v>
      </c>
      <c r="P27" s="78">
        <v>0</v>
      </c>
      <c r="Q27" s="77">
        <f t="shared" si="10"/>
        <v>0</v>
      </c>
      <c r="R27" s="7"/>
      <c r="S27" s="78">
        <v>0</v>
      </c>
      <c r="T27" s="78">
        <v>0</v>
      </c>
      <c r="U27" s="78">
        <v>0</v>
      </c>
      <c r="V27" s="78">
        <v>0</v>
      </c>
      <c r="W27" s="78">
        <v>0</v>
      </c>
      <c r="X27" s="78">
        <v>0</v>
      </c>
      <c r="Y27" s="78">
        <v>0</v>
      </c>
      <c r="Z27" s="78">
        <v>0</v>
      </c>
      <c r="AA27" s="78">
        <v>0</v>
      </c>
      <c r="AB27" s="78">
        <v>0</v>
      </c>
      <c r="AC27" s="78">
        <v>0</v>
      </c>
      <c r="AD27" s="78">
        <v>0</v>
      </c>
      <c r="AE27" s="77">
        <f t="shared" si="11"/>
        <v>0</v>
      </c>
    </row>
    <row r="28" spans="3:31" x14ac:dyDescent="0.2">
      <c r="C28" s="42"/>
      <c r="E28" s="78">
        <v>0</v>
      </c>
      <c r="F28" s="78">
        <v>0</v>
      </c>
      <c r="G28" s="78">
        <v>0</v>
      </c>
      <c r="H28" s="78">
        <v>0</v>
      </c>
      <c r="I28" s="78">
        <v>0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  <c r="Q28" s="77">
        <f t="shared" si="10"/>
        <v>0</v>
      </c>
      <c r="R28" s="7"/>
      <c r="S28" s="78">
        <v>0</v>
      </c>
      <c r="T28" s="78">
        <v>0</v>
      </c>
      <c r="U28" s="78">
        <v>0</v>
      </c>
      <c r="V28" s="78">
        <v>0</v>
      </c>
      <c r="W28" s="78">
        <v>0</v>
      </c>
      <c r="X28" s="78">
        <v>0</v>
      </c>
      <c r="Y28" s="78">
        <v>0</v>
      </c>
      <c r="Z28" s="78">
        <v>0</v>
      </c>
      <c r="AA28" s="78">
        <v>0</v>
      </c>
      <c r="AB28" s="78">
        <v>0</v>
      </c>
      <c r="AC28" s="78">
        <v>0</v>
      </c>
      <c r="AD28" s="78">
        <v>0</v>
      </c>
      <c r="AE28" s="77">
        <f t="shared" si="11"/>
        <v>0</v>
      </c>
    </row>
    <row r="29" spans="3:31" x14ac:dyDescent="0.2">
      <c r="C29" s="42"/>
      <c r="E29" s="78">
        <v>0</v>
      </c>
      <c r="F29" s="78">
        <v>0</v>
      </c>
      <c r="G29" s="78">
        <v>0</v>
      </c>
      <c r="H29" s="78">
        <v>0</v>
      </c>
      <c r="I29" s="78">
        <v>0</v>
      </c>
      <c r="J29" s="78">
        <v>0</v>
      </c>
      <c r="K29" s="78">
        <v>0</v>
      </c>
      <c r="L29" s="78">
        <v>0</v>
      </c>
      <c r="M29" s="78">
        <v>0</v>
      </c>
      <c r="N29" s="78">
        <v>0</v>
      </c>
      <c r="O29" s="78">
        <v>0</v>
      </c>
      <c r="P29" s="78">
        <v>0</v>
      </c>
      <c r="Q29" s="77">
        <f t="shared" si="10"/>
        <v>0</v>
      </c>
      <c r="R29" s="7"/>
      <c r="S29" s="78">
        <v>0</v>
      </c>
      <c r="T29" s="78">
        <v>0</v>
      </c>
      <c r="U29" s="78">
        <v>0</v>
      </c>
      <c r="V29" s="78">
        <v>0</v>
      </c>
      <c r="W29" s="78">
        <v>0</v>
      </c>
      <c r="X29" s="78">
        <v>0</v>
      </c>
      <c r="Y29" s="78">
        <v>0</v>
      </c>
      <c r="Z29" s="78">
        <v>0</v>
      </c>
      <c r="AA29" s="78">
        <v>0</v>
      </c>
      <c r="AB29" s="78">
        <v>0</v>
      </c>
      <c r="AC29" s="78">
        <v>0</v>
      </c>
      <c r="AD29" s="78">
        <v>0</v>
      </c>
      <c r="AE29" s="77">
        <f t="shared" si="11"/>
        <v>0</v>
      </c>
    </row>
    <row r="30" spans="3:31" x14ac:dyDescent="0.2">
      <c r="C30" s="42"/>
      <c r="E30" s="78">
        <v>0</v>
      </c>
      <c r="F30" s="78">
        <v>0</v>
      </c>
      <c r="G30" s="78">
        <v>0</v>
      </c>
      <c r="H30" s="78">
        <v>0</v>
      </c>
      <c r="I30" s="78">
        <v>0</v>
      </c>
      <c r="J30" s="78">
        <v>0</v>
      </c>
      <c r="K30" s="78">
        <v>0</v>
      </c>
      <c r="L30" s="78">
        <v>0</v>
      </c>
      <c r="M30" s="78">
        <v>0</v>
      </c>
      <c r="N30" s="78">
        <v>0</v>
      </c>
      <c r="O30" s="78">
        <v>0</v>
      </c>
      <c r="P30" s="78">
        <v>0</v>
      </c>
      <c r="Q30" s="77">
        <f t="shared" si="10"/>
        <v>0</v>
      </c>
      <c r="R30" s="7"/>
      <c r="S30" s="78">
        <v>0</v>
      </c>
      <c r="T30" s="78">
        <v>0</v>
      </c>
      <c r="U30" s="78">
        <v>0</v>
      </c>
      <c r="V30" s="78">
        <v>0</v>
      </c>
      <c r="W30" s="78">
        <v>0</v>
      </c>
      <c r="X30" s="78">
        <v>0</v>
      </c>
      <c r="Y30" s="78">
        <v>0</v>
      </c>
      <c r="Z30" s="78">
        <v>0</v>
      </c>
      <c r="AA30" s="78">
        <v>0</v>
      </c>
      <c r="AB30" s="78">
        <v>0</v>
      </c>
      <c r="AC30" s="78">
        <v>0</v>
      </c>
      <c r="AD30" s="78">
        <v>0</v>
      </c>
      <c r="AE30" s="77">
        <f t="shared" si="11"/>
        <v>0</v>
      </c>
    </row>
    <row r="31" spans="3:31" x14ac:dyDescent="0.2">
      <c r="C31" s="42"/>
      <c r="E31" s="78">
        <v>0</v>
      </c>
      <c r="F31" s="78">
        <v>0</v>
      </c>
      <c r="G31" s="78">
        <v>0</v>
      </c>
      <c r="H31" s="78">
        <v>0</v>
      </c>
      <c r="I31" s="78">
        <v>0</v>
      </c>
      <c r="J31" s="78">
        <v>0</v>
      </c>
      <c r="K31" s="78">
        <v>0</v>
      </c>
      <c r="L31" s="78">
        <v>0</v>
      </c>
      <c r="M31" s="78">
        <v>0</v>
      </c>
      <c r="N31" s="78">
        <v>0</v>
      </c>
      <c r="O31" s="78">
        <v>0</v>
      </c>
      <c r="P31" s="78">
        <v>0</v>
      </c>
      <c r="Q31" s="77">
        <f t="shared" si="10"/>
        <v>0</v>
      </c>
      <c r="R31" s="7"/>
      <c r="S31" s="78">
        <v>0</v>
      </c>
      <c r="T31" s="78">
        <v>0</v>
      </c>
      <c r="U31" s="78">
        <v>0</v>
      </c>
      <c r="V31" s="78">
        <v>0</v>
      </c>
      <c r="W31" s="78">
        <v>0</v>
      </c>
      <c r="X31" s="78">
        <v>0</v>
      </c>
      <c r="Y31" s="78">
        <v>0</v>
      </c>
      <c r="Z31" s="78">
        <v>0</v>
      </c>
      <c r="AA31" s="78">
        <v>0</v>
      </c>
      <c r="AB31" s="78">
        <v>0</v>
      </c>
      <c r="AC31" s="78">
        <v>0</v>
      </c>
      <c r="AD31" s="78">
        <v>0</v>
      </c>
      <c r="AE31" s="77">
        <f t="shared" si="11"/>
        <v>0</v>
      </c>
    </row>
    <row r="32" spans="3:31" x14ac:dyDescent="0.2">
      <c r="C32" s="42"/>
      <c r="E32" s="78">
        <v>0</v>
      </c>
      <c r="F32" s="78">
        <v>0</v>
      </c>
      <c r="G32" s="78">
        <v>0</v>
      </c>
      <c r="H32" s="78">
        <v>0</v>
      </c>
      <c r="I32" s="78">
        <v>0</v>
      </c>
      <c r="J32" s="78">
        <v>0</v>
      </c>
      <c r="K32" s="78">
        <v>0</v>
      </c>
      <c r="L32" s="78">
        <v>0</v>
      </c>
      <c r="M32" s="78">
        <v>0</v>
      </c>
      <c r="N32" s="78">
        <v>0</v>
      </c>
      <c r="O32" s="78">
        <v>0</v>
      </c>
      <c r="P32" s="78">
        <v>0</v>
      </c>
      <c r="Q32" s="77">
        <f t="shared" si="10"/>
        <v>0</v>
      </c>
      <c r="R32" s="7"/>
      <c r="S32" s="78">
        <v>0</v>
      </c>
      <c r="T32" s="78">
        <v>0</v>
      </c>
      <c r="U32" s="78">
        <v>0</v>
      </c>
      <c r="V32" s="78">
        <v>0</v>
      </c>
      <c r="W32" s="78">
        <v>0</v>
      </c>
      <c r="X32" s="78">
        <v>0</v>
      </c>
      <c r="Y32" s="78">
        <v>0</v>
      </c>
      <c r="Z32" s="78">
        <v>0</v>
      </c>
      <c r="AA32" s="78">
        <v>0</v>
      </c>
      <c r="AB32" s="78">
        <v>0</v>
      </c>
      <c r="AC32" s="78">
        <v>0</v>
      </c>
      <c r="AD32" s="78">
        <v>0</v>
      </c>
      <c r="AE32" s="77">
        <f t="shared" si="11"/>
        <v>0</v>
      </c>
    </row>
    <row r="33" spans="3:31" x14ac:dyDescent="0.2">
      <c r="C33" s="42"/>
      <c r="E33" s="78">
        <v>0</v>
      </c>
      <c r="F33" s="78">
        <v>0</v>
      </c>
      <c r="G33" s="78">
        <v>0</v>
      </c>
      <c r="H33" s="78">
        <v>0</v>
      </c>
      <c r="I33" s="78">
        <v>0</v>
      </c>
      <c r="J33" s="78">
        <v>0</v>
      </c>
      <c r="K33" s="78">
        <v>0</v>
      </c>
      <c r="L33" s="78">
        <v>0</v>
      </c>
      <c r="M33" s="78">
        <v>0</v>
      </c>
      <c r="N33" s="78">
        <v>0</v>
      </c>
      <c r="O33" s="78">
        <v>0</v>
      </c>
      <c r="P33" s="78">
        <v>0</v>
      </c>
      <c r="Q33" s="77">
        <f t="shared" si="10"/>
        <v>0</v>
      </c>
      <c r="R33" s="7"/>
      <c r="S33" s="78">
        <v>0</v>
      </c>
      <c r="T33" s="78">
        <v>0</v>
      </c>
      <c r="U33" s="78">
        <v>0</v>
      </c>
      <c r="V33" s="78">
        <v>0</v>
      </c>
      <c r="W33" s="78">
        <v>0</v>
      </c>
      <c r="X33" s="78">
        <v>0</v>
      </c>
      <c r="Y33" s="78">
        <v>0</v>
      </c>
      <c r="Z33" s="78">
        <v>0</v>
      </c>
      <c r="AA33" s="78">
        <v>0</v>
      </c>
      <c r="AB33" s="78">
        <v>0</v>
      </c>
      <c r="AC33" s="78">
        <v>0</v>
      </c>
      <c r="AD33" s="78">
        <v>0</v>
      </c>
      <c r="AE33" s="77">
        <f t="shared" si="11"/>
        <v>0</v>
      </c>
    </row>
    <row r="34" spans="3:31" x14ac:dyDescent="0.2">
      <c r="C34" s="42"/>
      <c r="E34" s="78">
        <v>0</v>
      </c>
      <c r="F34" s="78">
        <v>0</v>
      </c>
      <c r="G34" s="78">
        <v>0</v>
      </c>
      <c r="H34" s="78">
        <v>0</v>
      </c>
      <c r="I34" s="78">
        <v>0</v>
      </c>
      <c r="J34" s="78">
        <v>0</v>
      </c>
      <c r="K34" s="78">
        <v>0</v>
      </c>
      <c r="L34" s="78">
        <v>0</v>
      </c>
      <c r="M34" s="78">
        <v>0</v>
      </c>
      <c r="N34" s="78">
        <v>0</v>
      </c>
      <c r="O34" s="78">
        <v>0</v>
      </c>
      <c r="P34" s="78">
        <v>0</v>
      </c>
      <c r="Q34" s="77">
        <f t="shared" si="10"/>
        <v>0</v>
      </c>
      <c r="R34" s="7"/>
      <c r="S34" s="78">
        <v>0</v>
      </c>
      <c r="T34" s="78">
        <v>0</v>
      </c>
      <c r="U34" s="78">
        <v>0</v>
      </c>
      <c r="V34" s="78">
        <v>0</v>
      </c>
      <c r="W34" s="78">
        <v>0</v>
      </c>
      <c r="X34" s="78">
        <v>0</v>
      </c>
      <c r="Y34" s="78">
        <v>0</v>
      </c>
      <c r="Z34" s="78">
        <v>0</v>
      </c>
      <c r="AA34" s="78">
        <v>0</v>
      </c>
      <c r="AB34" s="78">
        <v>0</v>
      </c>
      <c r="AC34" s="78">
        <v>0</v>
      </c>
      <c r="AD34" s="78">
        <v>0</v>
      </c>
      <c r="AE34" s="77">
        <f t="shared" si="11"/>
        <v>0</v>
      </c>
    </row>
    <row r="35" spans="3:31" x14ac:dyDescent="0.2">
      <c r="C35" s="42"/>
      <c r="E35" s="78">
        <v>0</v>
      </c>
      <c r="F35" s="78">
        <v>0</v>
      </c>
      <c r="G35" s="78">
        <v>0</v>
      </c>
      <c r="H35" s="78">
        <v>0</v>
      </c>
      <c r="I35" s="78">
        <v>0</v>
      </c>
      <c r="J35" s="78">
        <v>0</v>
      </c>
      <c r="K35" s="78">
        <v>0</v>
      </c>
      <c r="L35" s="78">
        <v>0</v>
      </c>
      <c r="M35" s="78">
        <v>0</v>
      </c>
      <c r="N35" s="78">
        <v>0</v>
      </c>
      <c r="O35" s="78">
        <v>0</v>
      </c>
      <c r="P35" s="78">
        <v>0</v>
      </c>
      <c r="Q35" s="77">
        <f t="shared" si="10"/>
        <v>0</v>
      </c>
      <c r="R35" s="7"/>
      <c r="S35" s="78">
        <v>0</v>
      </c>
      <c r="T35" s="78">
        <v>0</v>
      </c>
      <c r="U35" s="78">
        <v>0</v>
      </c>
      <c r="V35" s="78">
        <v>0</v>
      </c>
      <c r="W35" s="78">
        <v>0</v>
      </c>
      <c r="X35" s="78">
        <v>0</v>
      </c>
      <c r="Y35" s="78">
        <v>0</v>
      </c>
      <c r="Z35" s="78">
        <v>0</v>
      </c>
      <c r="AA35" s="78">
        <v>0</v>
      </c>
      <c r="AB35" s="78">
        <v>0</v>
      </c>
      <c r="AC35" s="78">
        <v>0</v>
      </c>
      <c r="AD35" s="78">
        <v>0</v>
      </c>
      <c r="AE35" s="77">
        <f t="shared" si="11"/>
        <v>0</v>
      </c>
    </row>
    <row r="36" spans="3:31" x14ac:dyDescent="0.2">
      <c r="C36" s="42"/>
      <c r="E36" s="78">
        <v>0</v>
      </c>
      <c r="F36" s="78">
        <v>0</v>
      </c>
      <c r="G36" s="78">
        <v>0</v>
      </c>
      <c r="H36" s="78">
        <v>0</v>
      </c>
      <c r="I36" s="78">
        <v>0</v>
      </c>
      <c r="J36" s="78">
        <v>0</v>
      </c>
      <c r="K36" s="78">
        <v>0</v>
      </c>
      <c r="L36" s="78">
        <v>0</v>
      </c>
      <c r="M36" s="78">
        <v>0</v>
      </c>
      <c r="N36" s="78">
        <v>0</v>
      </c>
      <c r="O36" s="78">
        <v>0</v>
      </c>
      <c r="P36" s="78">
        <v>0</v>
      </c>
      <c r="Q36" s="77">
        <f t="shared" si="10"/>
        <v>0</v>
      </c>
      <c r="R36" s="7"/>
      <c r="S36" s="78">
        <v>0</v>
      </c>
      <c r="T36" s="78">
        <v>0</v>
      </c>
      <c r="U36" s="78">
        <v>0</v>
      </c>
      <c r="V36" s="78">
        <v>0</v>
      </c>
      <c r="W36" s="78">
        <v>0</v>
      </c>
      <c r="X36" s="78">
        <v>0</v>
      </c>
      <c r="Y36" s="78">
        <v>0</v>
      </c>
      <c r="Z36" s="78">
        <v>0</v>
      </c>
      <c r="AA36" s="78">
        <v>0</v>
      </c>
      <c r="AB36" s="78">
        <v>0</v>
      </c>
      <c r="AC36" s="78">
        <v>0</v>
      </c>
      <c r="AD36" s="78">
        <v>0</v>
      </c>
      <c r="AE36" s="77">
        <f t="shared" si="11"/>
        <v>0</v>
      </c>
    </row>
    <row r="37" spans="3:31" x14ac:dyDescent="0.2">
      <c r="C37" s="42"/>
      <c r="E37" s="78">
        <v>0</v>
      </c>
      <c r="F37" s="78">
        <v>0</v>
      </c>
      <c r="G37" s="78">
        <v>0</v>
      </c>
      <c r="H37" s="78">
        <v>0</v>
      </c>
      <c r="I37" s="78">
        <v>0</v>
      </c>
      <c r="J37" s="78">
        <v>0</v>
      </c>
      <c r="K37" s="78">
        <v>0</v>
      </c>
      <c r="L37" s="78">
        <v>0</v>
      </c>
      <c r="M37" s="78">
        <v>0</v>
      </c>
      <c r="N37" s="78">
        <v>0</v>
      </c>
      <c r="O37" s="78">
        <v>0</v>
      </c>
      <c r="P37" s="78">
        <v>0</v>
      </c>
      <c r="Q37" s="77">
        <f t="shared" si="10"/>
        <v>0</v>
      </c>
      <c r="R37" s="7"/>
      <c r="S37" s="78">
        <v>0</v>
      </c>
      <c r="T37" s="78">
        <v>0</v>
      </c>
      <c r="U37" s="78">
        <v>0</v>
      </c>
      <c r="V37" s="78">
        <v>0</v>
      </c>
      <c r="W37" s="78">
        <v>0</v>
      </c>
      <c r="X37" s="78">
        <v>0</v>
      </c>
      <c r="Y37" s="78">
        <v>0</v>
      </c>
      <c r="Z37" s="78">
        <v>0</v>
      </c>
      <c r="AA37" s="78">
        <v>0</v>
      </c>
      <c r="AB37" s="78">
        <v>0</v>
      </c>
      <c r="AC37" s="78">
        <v>0</v>
      </c>
      <c r="AD37" s="78">
        <v>0</v>
      </c>
      <c r="AE37" s="77">
        <f t="shared" si="11"/>
        <v>0</v>
      </c>
    </row>
    <row r="38" spans="3:31" x14ac:dyDescent="0.2">
      <c r="E38" s="71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</row>
    <row r="39" spans="3:31" x14ac:dyDescent="0.2">
      <c r="E39" s="71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</row>
    <row r="40" spans="3:31" x14ac:dyDescent="0.2">
      <c r="E40" s="71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</row>
    <row r="41" spans="3:31" x14ac:dyDescent="0.2">
      <c r="C41" s="51" t="s">
        <v>4</v>
      </c>
      <c r="E41" s="48">
        <f t="shared" ref="E41:Q41" si="12">SUM(E42:E61)</f>
        <v>0</v>
      </c>
      <c r="F41" s="48">
        <f t="shared" si="12"/>
        <v>0</v>
      </c>
      <c r="G41" s="48">
        <f t="shared" si="12"/>
        <v>0</v>
      </c>
      <c r="H41" s="48">
        <f t="shared" si="12"/>
        <v>0</v>
      </c>
      <c r="I41" s="48">
        <f t="shared" si="12"/>
        <v>0</v>
      </c>
      <c r="J41" s="48">
        <f t="shared" si="12"/>
        <v>0</v>
      </c>
      <c r="K41" s="48">
        <f t="shared" si="12"/>
        <v>0</v>
      </c>
      <c r="L41" s="48">
        <f t="shared" si="12"/>
        <v>0</v>
      </c>
      <c r="M41" s="48">
        <f t="shared" si="12"/>
        <v>0</v>
      </c>
      <c r="N41" s="48">
        <f t="shared" si="12"/>
        <v>0</v>
      </c>
      <c r="O41" s="48">
        <f t="shared" si="12"/>
        <v>0</v>
      </c>
      <c r="P41" s="48">
        <f t="shared" si="12"/>
        <v>0</v>
      </c>
      <c r="Q41" s="48">
        <f t="shared" si="12"/>
        <v>0</v>
      </c>
      <c r="R41" s="48"/>
      <c r="S41" s="48">
        <f t="shared" ref="S41:AE41" si="13">SUM(S42:S61)</f>
        <v>0</v>
      </c>
      <c r="T41" s="48">
        <f t="shared" si="13"/>
        <v>0</v>
      </c>
      <c r="U41" s="48">
        <f t="shared" si="13"/>
        <v>0</v>
      </c>
      <c r="V41" s="48">
        <f t="shared" si="13"/>
        <v>0</v>
      </c>
      <c r="W41" s="48">
        <f t="shared" si="13"/>
        <v>0</v>
      </c>
      <c r="X41" s="48">
        <f t="shared" si="13"/>
        <v>0</v>
      </c>
      <c r="Y41" s="48">
        <f t="shared" si="13"/>
        <v>0</v>
      </c>
      <c r="Z41" s="48">
        <f t="shared" si="13"/>
        <v>0</v>
      </c>
      <c r="AA41" s="48">
        <f t="shared" si="13"/>
        <v>0</v>
      </c>
      <c r="AB41" s="48">
        <f t="shared" si="13"/>
        <v>0</v>
      </c>
      <c r="AC41" s="48">
        <f t="shared" si="13"/>
        <v>0</v>
      </c>
      <c r="AD41" s="48">
        <f t="shared" si="13"/>
        <v>0</v>
      </c>
      <c r="AE41" s="48">
        <f t="shared" si="13"/>
        <v>0</v>
      </c>
    </row>
    <row r="42" spans="3:31" x14ac:dyDescent="0.2">
      <c r="C42" s="42"/>
      <c r="E42" s="78">
        <v>0</v>
      </c>
      <c r="F42" s="78">
        <v>0</v>
      </c>
      <c r="G42" s="78">
        <v>0</v>
      </c>
      <c r="H42" s="78">
        <v>0</v>
      </c>
      <c r="I42" s="78">
        <v>0</v>
      </c>
      <c r="J42" s="78">
        <v>0</v>
      </c>
      <c r="K42" s="78">
        <v>0</v>
      </c>
      <c r="L42" s="78">
        <v>0</v>
      </c>
      <c r="M42" s="78">
        <v>0</v>
      </c>
      <c r="N42" s="78">
        <v>0</v>
      </c>
      <c r="O42" s="78">
        <v>0</v>
      </c>
      <c r="P42" s="78">
        <v>0</v>
      </c>
      <c r="Q42" s="77">
        <f>SUM(E42:P42)</f>
        <v>0</v>
      </c>
      <c r="R42" s="79"/>
      <c r="S42" s="78">
        <v>0</v>
      </c>
      <c r="T42" s="78">
        <v>0</v>
      </c>
      <c r="U42" s="78">
        <v>0</v>
      </c>
      <c r="V42" s="78">
        <v>0</v>
      </c>
      <c r="W42" s="78">
        <v>0</v>
      </c>
      <c r="X42" s="78">
        <v>0</v>
      </c>
      <c r="Y42" s="78">
        <v>0</v>
      </c>
      <c r="Z42" s="78">
        <v>0</v>
      </c>
      <c r="AA42" s="78">
        <v>0</v>
      </c>
      <c r="AB42" s="78">
        <v>0</v>
      </c>
      <c r="AC42" s="78">
        <v>0</v>
      </c>
      <c r="AD42" s="78">
        <v>0</v>
      </c>
      <c r="AE42" s="77">
        <f t="shared" ref="AE42:AE43" si="14">SUM(S42:AD42)</f>
        <v>0</v>
      </c>
    </row>
    <row r="43" spans="3:31" x14ac:dyDescent="0.2">
      <c r="C43" s="42"/>
      <c r="E43" s="78">
        <v>0</v>
      </c>
      <c r="F43" s="78">
        <v>0</v>
      </c>
      <c r="G43" s="78">
        <v>0</v>
      </c>
      <c r="H43" s="78">
        <v>0</v>
      </c>
      <c r="I43" s="78">
        <v>0</v>
      </c>
      <c r="J43" s="78">
        <v>0</v>
      </c>
      <c r="K43" s="78">
        <v>0</v>
      </c>
      <c r="L43" s="78">
        <v>0</v>
      </c>
      <c r="M43" s="78">
        <v>0</v>
      </c>
      <c r="N43" s="78">
        <v>0</v>
      </c>
      <c r="O43" s="78">
        <v>0</v>
      </c>
      <c r="P43" s="78">
        <v>0</v>
      </c>
      <c r="Q43" s="77">
        <f t="shared" ref="Q43:Q61" si="15">SUM(E43:P43)</f>
        <v>0</v>
      </c>
      <c r="R43" s="7"/>
      <c r="S43" s="78">
        <v>0</v>
      </c>
      <c r="T43" s="78">
        <v>0</v>
      </c>
      <c r="U43" s="78">
        <v>0</v>
      </c>
      <c r="V43" s="78">
        <v>0</v>
      </c>
      <c r="W43" s="78">
        <v>0</v>
      </c>
      <c r="X43" s="78">
        <v>0</v>
      </c>
      <c r="Y43" s="78">
        <v>0</v>
      </c>
      <c r="Z43" s="78">
        <v>0</v>
      </c>
      <c r="AA43" s="78">
        <v>0</v>
      </c>
      <c r="AB43" s="78">
        <v>0</v>
      </c>
      <c r="AC43" s="78">
        <v>0</v>
      </c>
      <c r="AD43" s="78">
        <v>0</v>
      </c>
      <c r="AE43" s="77">
        <f t="shared" si="14"/>
        <v>0</v>
      </c>
    </row>
    <row r="44" spans="3:31" x14ac:dyDescent="0.2">
      <c r="C44" s="42"/>
      <c r="E44" s="78">
        <v>0</v>
      </c>
      <c r="F44" s="78">
        <v>0</v>
      </c>
      <c r="G44" s="78">
        <v>0</v>
      </c>
      <c r="H44" s="78">
        <v>0</v>
      </c>
      <c r="I44" s="78">
        <v>0</v>
      </c>
      <c r="J44" s="78">
        <v>0</v>
      </c>
      <c r="K44" s="78">
        <v>0</v>
      </c>
      <c r="L44" s="78">
        <v>0</v>
      </c>
      <c r="M44" s="78">
        <v>0</v>
      </c>
      <c r="N44" s="78">
        <v>0</v>
      </c>
      <c r="O44" s="78">
        <v>0</v>
      </c>
      <c r="P44" s="78">
        <v>0</v>
      </c>
      <c r="Q44" s="77">
        <f t="shared" si="15"/>
        <v>0</v>
      </c>
      <c r="R44" s="7"/>
      <c r="S44" s="78">
        <v>0</v>
      </c>
      <c r="T44" s="78">
        <v>0</v>
      </c>
      <c r="U44" s="78">
        <v>0</v>
      </c>
      <c r="V44" s="78">
        <v>0</v>
      </c>
      <c r="W44" s="78">
        <v>0</v>
      </c>
      <c r="X44" s="78">
        <v>0</v>
      </c>
      <c r="Y44" s="78">
        <v>0</v>
      </c>
      <c r="Z44" s="78">
        <v>0</v>
      </c>
      <c r="AA44" s="78">
        <v>0</v>
      </c>
      <c r="AB44" s="78">
        <v>0</v>
      </c>
      <c r="AC44" s="78">
        <v>0</v>
      </c>
      <c r="AD44" s="78">
        <v>0</v>
      </c>
      <c r="AE44" s="77">
        <f t="shared" ref="AE44:AE61" si="16">SUM(S44:AD44)</f>
        <v>0</v>
      </c>
    </row>
    <row r="45" spans="3:31" x14ac:dyDescent="0.2">
      <c r="C45" s="42"/>
      <c r="E45" s="78">
        <v>0</v>
      </c>
      <c r="F45" s="78">
        <v>0</v>
      </c>
      <c r="G45" s="78">
        <v>0</v>
      </c>
      <c r="H45" s="78">
        <v>0</v>
      </c>
      <c r="I45" s="78">
        <v>0</v>
      </c>
      <c r="J45" s="78">
        <v>0</v>
      </c>
      <c r="K45" s="78">
        <v>0</v>
      </c>
      <c r="L45" s="78">
        <v>0</v>
      </c>
      <c r="M45" s="78">
        <v>0</v>
      </c>
      <c r="N45" s="78">
        <v>0</v>
      </c>
      <c r="O45" s="78">
        <v>0</v>
      </c>
      <c r="P45" s="78">
        <v>0</v>
      </c>
      <c r="Q45" s="77">
        <f t="shared" si="15"/>
        <v>0</v>
      </c>
      <c r="R45" s="7"/>
      <c r="S45" s="78">
        <v>0</v>
      </c>
      <c r="T45" s="78">
        <v>0</v>
      </c>
      <c r="U45" s="78">
        <v>0</v>
      </c>
      <c r="V45" s="78">
        <v>0</v>
      </c>
      <c r="W45" s="78">
        <v>0</v>
      </c>
      <c r="X45" s="78">
        <v>0</v>
      </c>
      <c r="Y45" s="78">
        <v>0</v>
      </c>
      <c r="Z45" s="78">
        <v>0</v>
      </c>
      <c r="AA45" s="78">
        <v>0</v>
      </c>
      <c r="AB45" s="78">
        <v>0</v>
      </c>
      <c r="AC45" s="78">
        <v>0</v>
      </c>
      <c r="AD45" s="78">
        <v>0</v>
      </c>
      <c r="AE45" s="77">
        <f t="shared" si="16"/>
        <v>0</v>
      </c>
    </row>
    <row r="46" spans="3:31" x14ac:dyDescent="0.2">
      <c r="C46" s="42"/>
      <c r="E46" s="78">
        <v>0</v>
      </c>
      <c r="F46" s="78">
        <v>0</v>
      </c>
      <c r="G46" s="78">
        <v>0</v>
      </c>
      <c r="H46" s="78">
        <v>0</v>
      </c>
      <c r="I46" s="78">
        <v>0</v>
      </c>
      <c r="J46" s="78">
        <v>0</v>
      </c>
      <c r="K46" s="78">
        <v>0</v>
      </c>
      <c r="L46" s="78">
        <v>0</v>
      </c>
      <c r="M46" s="78">
        <v>0</v>
      </c>
      <c r="N46" s="78">
        <v>0</v>
      </c>
      <c r="O46" s="78">
        <v>0</v>
      </c>
      <c r="P46" s="78">
        <v>0</v>
      </c>
      <c r="Q46" s="77">
        <f t="shared" si="15"/>
        <v>0</v>
      </c>
      <c r="R46" s="7"/>
      <c r="S46" s="78">
        <v>0</v>
      </c>
      <c r="T46" s="78">
        <v>0</v>
      </c>
      <c r="U46" s="78">
        <v>0</v>
      </c>
      <c r="V46" s="78">
        <v>0</v>
      </c>
      <c r="W46" s="78">
        <v>0</v>
      </c>
      <c r="X46" s="78">
        <v>0</v>
      </c>
      <c r="Y46" s="78">
        <v>0</v>
      </c>
      <c r="Z46" s="78">
        <v>0</v>
      </c>
      <c r="AA46" s="78">
        <v>0</v>
      </c>
      <c r="AB46" s="78">
        <v>0</v>
      </c>
      <c r="AC46" s="78">
        <v>0</v>
      </c>
      <c r="AD46" s="78">
        <v>0</v>
      </c>
      <c r="AE46" s="77">
        <f t="shared" si="16"/>
        <v>0</v>
      </c>
    </row>
    <row r="47" spans="3:31" x14ac:dyDescent="0.2">
      <c r="C47" s="42"/>
      <c r="E47" s="78">
        <v>0</v>
      </c>
      <c r="F47" s="78">
        <v>0</v>
      </c>
      <c r="G47" s="78">
        <v>0</v>
      </c>
      <c r="H47" s="78">
        <v>0</v>
      </c>
      <c r="I47" s="78">
        <v>0</v>
      </c>
      <c r="J47" s="78">
        <v>0</v>
      </c>
      <c r="K47" s="78">
        <v>0</v>
      </c>
      <c r="L47" s="78">
        <v>0</v>
      </c>
      <c r="M47" s="78">
        <v>0</v>
      </c>
      <c r="N47" s="78">
        <v>0</v>
      </c>
      <c r="O47" s="78">
        <v>0</v>
      </c>
      <c r="P47" s="78">
        <v>0</v>
      </c>
      <c r="Q47" s="77">
        <f t="shared" si="15"/>
        <v>0</v>
      </c>
      <c r="R47" s="7"/>
      <c r="S47" s="78">
        <v>0</v>
      </c>
      <c r="T47" s="78">
        <v>0</v>
      </c>
      <c r="U47" s="78">
        <v>0</v>
      </c>
      <c r="V47" s="78">
        <v>0</v>
      </c>
      <c r="W47" s="78">
        <v>0</v>
      </c>
      <c r="X47" s="78">
        <v>0</v>
      </c>
      <c r="Y47" s="78">
        <v>0</v>
      </c>
      <c r="Z47" s="78">
        <v>0</v>
      </c>
      <c r="AA47" s="78">
        <v>0</v>
      </c>
      <c r="AB47" s="78">
        <v>0</v>
      </c>
      <c r="AC47" s="78">
        <v>0</v>
      </c>
      <c r="AD47" s="78">
        <v>0</v>
      </c>
      <c r="AE47" s="77">
        <f t="shared" si="16"/>
        <v>0</v>
      </c>
    </row>
    <row r="48" spans="3:31" x14ac:dyDescent="0.2">
      <c r="C48" s="42"/>
      <c r="D48" s="16"/>
      <c r="E48" s="78">
        <v>0</v>
      </c>
      <c r="F48" s="78">
        <v>0</v>
      </c>
      <c r="G48" s="78">
        <v>0</v>
      </c>
      <c r="H48" s="78">
        <v>0</v>
      </c>
      <c r="I48" s="78">
        <v>0</v>
      </c>
      <c r="J48" s="78">
        <v>0</v>
      </c>
      <c r="K48" s="78">
        <v>0</v>
      </c>
      <c r="L48" s="78">
        <v>0</v>
      </c>
      <c r="M48" s="78">
        <v>0</v>
      </c>
      <c r="N48" s="78">
        <v>0</v>
      </c>
      <c r="O48" s="78">
        <v>0</v>
      </c>
      <c r="P48" s="78">
        <v>0</v>
      </c>
      <c r="Q48" s="77">
        <f t="shared" si="15"/>
        <v>0</v>
      </c>
      <c r="R48" s="7"/>
      <c r="S48" s="78">
        <v>0</v>
      </c>
      <c r="T48" s="78">
        <v>0</v>
      </c>
      <c r="U48" s="78">
        <v>0</v>
      </c>
      <c r="V48" s="78">
        <v>0</v>
      </c>
      <c r="W48" s="78">
        <v>0</v>
      </c>
      <c r="X48" s="78">
        <v>0</v>
      </c>
      <c r="Y48" s="78">
        <v>0</v>
      </c>
      <c r="Z48" s="78">
        <v>0</v>
      </c>
      <c r="AA48" s="78">
        <v>0</v>
      </c>
      <c r="AB48" s="78">
        <v>0</v>
      </c>
      <c r="AC48" s="78">
        <v>0</v>
      </c>
      <c r="AD48" s="78">
        <v>0</v>
      </c>
      <c r="AE48" s="77">
        <f t="shared" si="16"/>
        <v>0</v>
      </c>
    </row>
    <row r="49" spans="3:31" x14ac:dyDescent="0.2">
      <c r="C49" s="42"/>
      <c r="E49" s="78">
        <v>0</v>
      </c>
      <c r="F49" s="78">
        <v>0</v>
      </c>
      <c r="G49" s="78">
        <v>0</v>
      </c>
      <c r="H49" s="78">
        <v>0</v>
      </c>
      <c r="I49" s="78">
        <v>0</v>
      </c>
      <c r="J49" s="78">
        <v>0</v>
      </c>
      <c r="K49" s="78">
        <v>0</v>
      </c>
      <c r="L49" s="78">
        <v>0</v>
      </c>
      <c r="M49" s="78">
        <v>0</v>
      </c>
      <c r="N49" s="78">
        <v>0</v>
      </c>
      <c r="O49" s="78">
        <v>0</v>
      </c>
      <c r="P49" s="78">
        <v>0</v>
      </c>
      <c r="Q49" s="77">
        <f t="shared" si="15"/>
        <v>0</v>
      </c>
      <c r="R49" s="7"/>
      <c r="S49" s="78">
        <v>0</v>
      </c>
      <c r="T49" s="78">
        <v>0</v>
      </c>
      <c r="U49" s="78">
        <v>0</v>
      </c>
      <c r="V49" s="78">
        <v>0</v>
      </c>
      <c r="W49" s="78">
        <v>0</v>
      </c>
      <c r="X49" s="78">
        <v>0</v>
      </c>
      <c r="Y49" s="78">
        <v>0</v>
      </c>
      <c r="Z49" s="78">
        <v>0</v>
      </c>
      <c r="AA49" s="78">
        <v>0</v>
      </c>
      <c r="AB49" s="78">
        <v>0</v>
      </c>
      <c r="AC49" s="78">
        <v>0</v>
      </c>
      <c r="AD49" s="78">
        <v>0</v>
      </c>
      <c r="AE49" s="77">
        <f t="shared" si="16"/>
        <v>0</v>
      </c>
    </row>
    <row r="50" spans="3:31" x14ac:dyDescent="0.2">
      <c r="C50" s="42"/>
      <c r="E50" s="78">
        <v>0</v>
      </c>
      <c r="F50" s="78">
        <v>0</v>
      </c>
      <c r="G50" s="78">
        <v>0</v>
      </c>
      <c r="H50" s="78">
        <v>0</v>
      </c>
      <c r="I50" s="78">
        <v>0</v>
      </c>
      <c r="J50" s="78">
        <v>0</v>
      </c>
      <c r="K50" s="78">
        <v>0</v>
      </c>
      <c r="L50" s="78">
        <v>0</v>
      </c>
      <c r="M50" s="78">
        <v>0</v>
      </c>
      <c r="N50" s="78">
        <v>0</v>
      </c>
      <c r="O50" s="78">
        <v>0</v>
      </c>
      <c r="P50" s="78">
        <v>0</v>
      </c>
      <c r="Q50" s="77">
        <f t="shared" si="15"/>
        <v>0</v>
      </c>
      <c r="R50" s="7"/>
      <c r="S50" s="78">
        <v>0</v>
      </c>
      <c r="T50" s="78">
        <v>0</v>
      </c>
      <c r="U50" s="78">
        <v>0</v>
      </c>
      <c r="V50" s="78">
        <v>0</v>
      </c>
      <c r="W50" s="78">
        <v>0</v>
      </c>
      <c r="X50" s="78">
        <v>0</v>
      </c>
      <c r="Y50" s="78">
        <v>0</v>
      </c>
      <c r="Z50" s="78">
        <v>0</v>
      </c>
      <c r="AA50" s="78">
        <v>0</v>
      </c>
      <c r="AB50" s="78">
        <v>0</v>
      </c>
      <c r="AC50" s="78">
        <v>0</v>
      </c>
      <c r="AD50" s="78">
        <v>0</v>
      </c>
      <c r="AE50" s="77">
        <f t="shared" si="16"/>
        <v>0</v>
      </c>
    </row>
    <row r="51" spans="3:31" x14ac:dyDescent="0.2">
      <c r="C51" s="42"/>
      <c r="E51" s="78">
        <v>0</v>
      </c>
      <c r="F51" s="78">
        <v>0</v>
      </c>
      <c r="G51" s="78">
        <v>0</v>
      </c>
      <c r="H51" s="78">
        <v>0</v>
      </c>
      <c r="I51" s="78">
        <v>0</v>
      </c>
      <c r="J51" s="78">
        <v>0</v>
      </c>
      <c r="K51" s="78">
        <v>0</v>
      </c>
      <c r="L51" s="78">
        <v>0</v>
      </c>
      <c r="M51" s="78">
        <v>0</v>
      </c>
      <c r="N51" s="78">
        <v>0</v>
      </c>
      <c r="O51" s="78">
        <v>0</v>
      </c>
      <c r="P51" s="78">
        <v>0</v>
      </c>
      <c r="Q51" s="77">
        <f t="shared" si="15"/>
        <v>0</v>
      </c>
      <c r="R51" s="7"/>
      <c r="S51" s="78">
        <v>0</v>
      </c>
      <c r="T51" s="78">
        <v>0</v>
      </c>
      <c r="U51" s="78">
        <v>0</v>
      </c>
      <c r="V51" s="78">
        <v>0</v>
      </c>
      <c r="W51" s="78">
        <v>0</v>
      </c>
      <c r="X51" s="78">
        <v>0</v>
      </c>
      <c r="Y51" s="78">
        <v>0</v>
      </c>
      <c r="Z51" s="78">
        <v>0</v>
      </c>
      <c r="AA51" s="78">
        <v>0</v>
      </c>
      <c r="AB51" s="78">
        <v>0</v>
      </c>
      <c r="AC51" s="78">
        <v>0</v>
      </c>
      <c r="AD51" s="78">
        <v>0</v>
      </c>
      <c r="AE51" s="77">
        <f t="shared" si="16"/>
        <v>0</v>
      </c>
    </row>
    <row r="52" spans="3:31" x14ac:dyDescent="0.2">
      <c r="C52" s="42"/>
      <c r="E52" s="78">
        <v>0</v>
      </c>
      <c r="F52" s="78">
        <v>0</v>
      </c>
      <c r="G52" s="78">
        <v>0</v>
      </c>
      <c r="H52" s="78">
        <v>0</v>
      </c>
      <c r="I52" s="78">
        <v>0</v>
      </c>
      <c r="J52" s="78">
        <v>0</v>
      </c>
      <c r="K52" s="78">
        <v>0</v>
      </c>
      <c r="L52" s="78">
        <v>0</v>
      </c>
      <c r="M52" s="78">
        <v>0</v>
      </c>
      <c r="N52" s="78">
        <v>0</v>
      </c>
      <c r="O52" s="78">
        <v>0</v>
      </c>
      <c r="P52" s="78">
        <v>0</v>
      </c>
      <c r="Q52" s="77">
        <f t="shared" si="15"/>
        <v>0</v>
      </c>
      <c r="R52" s="7"/>
      <c r="S52" s="78">
        <v>0</v>
      </c>
      <c r="T52" s="78">
        <v>0</v>
      </c>
      <c r="U52" s="78">
        <v>0</v>
      </c>
      <c r="V52" s="78">
        <v>0</v>
      </c>
      <c r="W52" s="78">
        <v>0</v>
      </c>
      <c r="X52" s="78">
        <v>0</v>
      </c>
      <c r="Y52" s="78">
        <v>0</v>
      </c>
      <c r="Z52" s="78">
        <v>0</v>
      </c>
      <c r="AA52" s="78">
        <v>0</v>
      </c>
      <c r="AB52" s="78">
        <v>0</v>
      </c>
      <c r="AC52" s="78">
        <v>0</v>
      </c>
      <c r="AD52" s="78">
        <v>0</v>
      </c>
      <c r="AE52" s="77">
        <f t="shared" si="16"/>
        <v>0</v>
      </c>
    </row>
    <row r="53" spans="3:31" x14ac:dyDescent="0.2">
      <c r="C53" s="42"/>
      <c r="E53" s="78">
        <v>0</v>
      </c>
      <c r="F53" s="78">
        <v>0</v>
      </c>
      <c r="G53" s="78">
        <v>0</v>
      </c>
      <c r="H53" s="78">
        <v>0</v>
      </c>
      <c r="I53" s="78">
        <v>0</v>
      </c>
      <c r="J53" s="78">
        <v>0</v>
      </c>
      <c r="K53" s="78">
        <v>0</v>
      </c>
      <c r="L53" s="78">
        <v>0</v>
      </c>
      <c r="M53" s="78">
        <v>0</v>
      </c>
      <c r="N53" s="78">
        <v>0</v>
      </c>
      <c r="O53" s="78">
        <v>0</v>
      </c>
      <c r="P53" s="78">
        <v>0</v>
      </c>
      <c r="Q53" s="77">
        <f t="shared" si="15"/>
        <v>0</v>
      </c>
      <c r="R53" s="7"/>
      <c r="S53" s="78">
        <v>0</v>
      </c>
      <c r="T53" s="78">
        <v>0</v>
      </c>
      <c r="U53" s="78">
        <v>0</v>
      </c>
      <c r="V53" s="78">
        <v>0</v>
      </c>
      <c r="W53" s="78">
        <v>0</v>
      </c>
      <c r="X53" s="78">
        <v>0</v>
      </c>
      <c r="Y53" s="78">
        <v>0</v>
      </c>
      <c r="Z53" s="78">
        <v>0</v>
      </c>
      <c r="AA53" s="78">
        <v>0</v>
      </c>
      <c r="AB53" s="78">
        <v>0</v>
      </c>
      <c r="AC53" s="78">
        <v>0</v>
      </c>
      <c r="AD53" s="78">
        <v>0</v>
      </c>
      <c r="AE53" s="77">
        <f t="shared" si="16"/>
        <v>0</v>
      </c>
    </row>
    <row r="54" spans="3:31" x14ac:dyDescent="0.2">
      <c r="C54" s="42"/>
      <c r="E54" s="78">
        <v>0</v>
      </c>
      <c r="F54" s="78">
        <v>0</v>
      </c>
      <c r="G54" s="78">
        <v>0</v>
      </c>
      <c r="H54" s="78">
        <v>0</v>
      </c>
      <c r="I54" s="78">
        <v>0</v>
      </c>
      <c r="J54" s="78">
        <v>0</v>
      </c>
      <c r="K54" s="78">
        <v>0</v>
      </c>
      <c r="L54" s="78">
        <v>0</v>
      </c>
      <c r="M54" s="78">
        <v>0</v>
      </c>
      <c r="N54" s="78">
        <v>0</v>
      </c>
      <c r="O54" s="78">
        <v>0</v>
      </c>
      <c r="P54" s="78">
        <v>0</v>
      </c>
      <c r="Q54" s="77">
        <f t="shared" si="15"/>
        <v>0</v>
      </c>
      <c r="R54" s="7"/>
      <c r="S54" s="78">
        <v>0</v>
      </c>
      <c r="T54" s="78">
        <v>0</v>
      </c>
      <c r="U54" s="78">
        <v>0</v>
      </c>
      <c r="V54" s="78">
        <v>0</v>
      </c>
      <c r="W54" s="78">
        <v>0</v>
      </c>
      <c r="X54" s="78">
        <v>0</v>
      </c>
      <c r="Y54" s="78">
        <v>0</v>
      </c>
      <c r="Z54" s="78">
        <v>0</v>
      </c>
      <c r="AA54" s="78">
        <v>0</v>
      </c>
      <c r="AB54" s="78">
        <v>0</v>
      </c>
      <c r="AC54" s="78">
        <v>0</v>
      </c>
      <c r="AD54" s="78">
        <v>0</v>
      </c>
      <c r="AE54" s="77">
        <f t="shared" si="16"/>
        <v>0</v>
      </c>
    </row>
    <row r="55" spans="3:31" x14ac:dyDescent="0.2">
      <c r="C55" s="42"/>
      <c r="E55" s="78">
        <v>0</v>
      </c>
      <c r="F55" s="78">
        <v>0</v>
      </c>
      <c r="G55" s="78">
        <v>0</v>
      </c>
      <c r="H55" s="78">
        <v>0</v>
      </c>
      <c r="I55" s="78">
        <v>0</v>
      </c>
      <c r="J55" s="78">
        <v>0</v>
      </c>
      <c r="K55" s="78">
        <v>0</v>
      </c>
      <c r="L55" s="78">
        <v>0</v>
      </c>
      <c r="M55" s="78">
        <v>0</v>
      </c>
      <c r="N55" s="78">
        <v>0</v>
      </c>
      <c r="O55" s="78">
        <v>0</v>
      </c>
      <c r="P55" s="78">
        <v>0</v>
      </c>
      <c r="Q55" s="77">
        <f t="shared" si="15"/>
        <v>0</v>
      </c>
      <c r="R55" s="7"/>
      <c r="S55" s="78">
        <v>0</v>
      </c>
      <c r="T55" s="78">
        <v>0</v>
      </c>
      <c r="U55" s="78">
        <v>0</v>
      </c>
      <c r="V55" s="78">
        <v>0</v>
      </c>
      <c r="W55" s="78">
        <v>0</v>
      </c>
      <c r="X55" s="78">
        <v>0</v>
      </c>
      <c r="Y55" s="78">
        <v>0</v>
      </c>
      <c r="Z55" s="78">
        <v>0</v>
      </c>
      <c r="AA55" s="78">
        <v>0</v>
      </c>
      <c r="AB55" s="78">
        <v>0</v>
      </c>
      <c r="AC55" s="78">
        <v>0</v>
      </c>
      <c r="AD55" s="78">
        <v>0</v>
      </c>
      <c r="AE55" s="77">
        <f t="shared" si="16"/>
        <v>0</v>
      </c>
    </row>
    <row r="56" spans="3:31" x14ac:dyDescent="0.2">
      <c r="C56" s="42"/>
      <c r="E56" s="78">
        <v>0</v>
      </c>
      <c r="F56" s="78">
        <v>0</v>
      </c>
      <c r="G56" s="78">
        <v>0</v>
      </c>
      <c r="H56" s="78">
        <v>0</v>
      </c>
      <c r="I56" s="78">
        <v>0</v>
      </c>
      <c r="J56" s="78">
        <v>0</v>
      </c>
      <c r="K56" s="78">
        <v>0</v>
      </c>
      <c r="L56" s="78">
        <v>0</v>
      </c>
      <c r="M56" s="78">
        <v>0</v>
      </c>
      <c r="N56" s="78">
        <v>0</v>
      </c>
      <c r="O56" s="78">
        <v>0</v>
      </c>
      <c r="P56" s="78">
        <v>0</v>
      </c>
      <c r="Q56" s="77">
        <f t="shared" si="15"/>
        <v>0</v>
      </c>
      <c r="R56" s="7"/>
      <c r="S56" s="78">
        <v>0</v>
      </c>
      <c r="T56" s="78">
        <v>0</v>
      </c>
      <c r="U56" s="78">
        <v>0</v>
      </c>
      <c r="V56" s="78">
        <v>0</v>
      </c>
      <c r="W56" s="78">
        <v>0</v>
      </c>
      <c r="X56" s="78">
        <v>0</v>
      </c>
      <c r="Y56" s="78">
        <v>0</v>
      </c>
      <c r="Z56" s="78">
        <v>0</v>
      </c>
      <c r="AA56" s="78">
        <v>0</v>
      </c>
      <c r="AB56" s="78">
        <v>0</v>
      </c>
      <c r="AC56" s="78">
        <v>0</v>
      </c>
      <c r="AD56" s="78">
        <v>0</v>
      </c>
      <c r="AE56" s="77">
        <f t="shared" si="16"/>
        <v>0</v>
      </c>
    </row>
    <row r="57" spans="3:31" x14ac:dyDescent="0.2">
      <c r="C57" s="42"/>
      <c r="E57" s="78">
        <v>0</v>
      </c>
      <c r="F57" s="78">
        <v>0</v>
      </c>
      <c r="G57" s="78">
        <v>0</v>
      </c>
      <c r="H57" s="78">
        <v>0</v>
      </c>
      <c r="I57" s="78">
        <v>0</v>
      </c>
      <c r="J57" s="78">
        <v>0</v>
      </c>
      <c r="K57" s="78">
        <v>0</v>
      </c>
      <c r="L57" s="78">
        <v>0</v>
      </c>
      <c r="M57" s="78">
        <v>0</v>
      </c>
      <c r="N57" s="78">
        <v>0</v>
      </c>
      <c r="O57" s="78">
        <v>0</v>
      </c>
      <c r="P57" s="78">
        <v>0</v>
      </c>
      <c r="Q57" s="77">
        <f t="shared" si="15"/>
        <v>0</v>
      </c>
      <c r="R57" s="7"/>
      <c r="S57" s="78">
        <v>0</v>
      </c>
      <c r="T57" s="78">
        <v>0</v>
      </c>
      <c r="U57" s="78">
        <v>0</v>
      </c>
      <c r="V57" s="78">
        <v>0</v>
      </c>
      <c r="W57" s="78">
        <v>0</v>
      </c>
      <c r="X57" s="78">
        <v>0</v>
      </c>
      <c r="Y57" s="78">
        <v>0</v>
      </c>
      <c r="Z57" s="78">
        <v>0</v>
      </c>
      <c r="AA57" s="78">
        <v>0</v>
      </c>
      <c r="AB57" s="78">
        <v>0</v>
      </c>
      <c r="AC57" s="78">
        <v>0</v>
      </c>
      <c r="AD57" s="78">
        <v>0</v>
      </c>
      <c r="AE57" s="77">
        <f t="shared" si="16"/>
        <v>0</v>
      </c>
    </row>
    <row r="58" spans="3:31" x14ac:dyDescent="0.2">
      <c r="C58" s="42"/>
      <c r="E58" s="78">
        <v>0</v>
      </c>
      <c r="F58" s="78">
        <v>0</v>
      </c>
      <c r="G58" s="78">
        <v>0</v>
      </c>
      <c r="H58" s="78">
        <v>0</v>
      </c>
      <c r="I58" s="78">
        <v>0</v>
      </c>
      <c r="J58" s="78">
        <v>0</v>
      </c>
      <c r="K58" s="78">
        <v>0</v>
      </c>
      <c r="L58" s="78">
        <v>0</v>
      </c>
      <c r="M58" s="78">
        <v>0</v>
      </c>
      <c r="N58" s="78">
        <v>0</v>
      </c>
      <c r="O58" s="78">
        <v>0</v>
      </c>
      <c r="P58" s="78">
        <v>0</v>
      </c>
      <c r="Q58" s="77">
        <f t="shared" si="15"/>
        <v>0</v>
      </c>
      <c r="R58" s="7"/>
      <c r="S58" s="78">
        <v>0</v>
      </c>
      <c r="T58" s="78">
        <v>0</v>
      </c>
      <c r="U58" s="78">
        <v>0</v>
      </c>
      <c r="V58" s="78">
        <v>0</v>
      </c>
      <c r="W58" s="78">
        <v>0</v>
      </c>
      <c r="X58" s="78">
        <v>0</v>
      </c>
      <c r="Y58" s="78">
        <v>0</v>
      </c>
      <c r="Z58" s="78">
        <v>0</v>
      </c>
      <c r="AA58" s="78">
        <v>0</v>
      </c>
      <c r="AB58" s="78">
        <v>0</v>
      </c>
      <c r="AC58" s="78">
        <v>0</v>
      </c>
      <c r="AD58" s="78">
        <v>0</v>
      </c>
      <c r="AE58" s="77">
        <f t="shared" si="16"/>
        <v>0</v>
      </c>
    </row>
    <row r="59" spans="3:31" x14ac:dyDescent="0.2">
      <c r="C59" s="42"/>
      <c r="E59" s="78">
        <v>0</v>
      </c>
      <c r="F59" s="78">
        <v>0</v>
      </c>
      <c r="G59" s="78">
        <v>0</v>
      </c>
      <c r="H59" s="78">
        <v>0</v>
      </c>
      <c r="I59" s="78">
        <v>0</v>
      </c>
      <c r="J59" s="78">
        <v>0</v>
      </c>
      <c r="K59" s="78">
        <v>0</v>
      </c>
      <c r="L59" s="78">
        <v>0</v>
      </c>
      <c r="M59" s="78">
        <v>0</v>
      </c>
      <c r="N59" s="78">
        <v>0</v>
      </c>
      <c r="O59" s="78">
        <v>0</v>
      </c>
      <c r="P59" s="78">
        <v>0</v>
      </c>
      <c r="Q59" s="77">
        <f t="shared" si="15"/>
        <v>0</v>
      </c>
      <c r="R59" s="7"/>
      <c r="S59" s="78">
        <v>0</v>
      </c>
      <c r="T59" s="78">
        <v>0</v>
      </c>
      <c r="U59" s="78">
        <v>0</v>
      </c>
      <c r="V59" s="78">
        <v>0</v>
      </c>
      <c r="W59" s="78">
        <v>0</v>
      </c>
      <c r="X59" s="78">
        <v>0</v>
      </c>
      <c r="Y59" s="78">
        <v>0</v>
      </c>
      <c r="Z59" s="78">
        <v>0</v>
      </c>
      <c r="AA59" s="78">
        <v>0</v>
      </c>
      <c r="AB59" s="78">
        <v>0</v>
      </c>
      <c r="AC59" s="78">
        <v>0</v>
      </c>
      <c r="AD59" s="78">
        <v>0</v>
      </c>
      <c r="AE59" s="77">
        <f t="shared" si="16"/>
        <v>0</v>
      </c>
    </row>
    <row r="60" spans="3:31" x14ac:dyDescent="0.2">
      <c r="C60" s="42"/>
      <c r="E60" s="78">
        <v>0</v>
      </c>
      <c r="F60" s="78">
        <v>0</v>
      </c>
      <c r="G60" s="78">
        <v>0</v>
      </c>
      <c r="H60" s="78">
        <v>0</v>
      </c>
      <c r="I60" s="78">
        <v>0</v>
      </c>
      <c r="J60" s="78">
        <v>0</v>
      </c>
      <c r="K60" s="78">
        <v>0</v>
      </c>
      <c r="L60" s="78">
        <v>0</v>
      </c>
      <c r="M60" s="78">
        <v>0</v>
      </c>
      <c r="N60" s="78">
        <v>0</v>
      </c>
      <c r="O60" s="78">
        <v>0</v>
      </c>
      <c r="P60" s="78">
        <v>0</v>
      </c>
      <c r="Q60" s="77">
        <f t="shared" si="15"/>
        <v>0</v>
      </c>
      <c r="R60" s="7"/>
      <c r="S60" s="78">
        <v>0</v>
      </c>
      <c r="T60" s="78">
        <v>0</v>
      </c>
      <c r="U60" s="78">
        <v>0</v>
      </c>
      <c r="V60" s="78">
        <v>0</v>
      </c>
      <c r="W60" s="78">
        <v>0</v>
      </c>
      <c r="X60" s="78">
        <v>0</v>
      </c>
      <c r="Y60" s="78">
        <v>0</v>
      </c>
      <c r="Z60" s="78">
        <v>0</v>
      </c>
      <c r="AA60" s="78">
        <v>0</v>
      </c>
      <c r="AB60" s="78">
        <v>0</v>
      </c>
      <c r="AC60" s="78">
        <v>0</v>
      </c>
      <c r="AD60" s="78">
        <v>0</v>
      </c>
      <c r="AE60" s="77">
        <f t="shared" si="16"/>
        <v>0</v>
      </c>
    </row>
    <row r="61" spans="3:31" x14ac:dyDescent="0.2">
      <c r="C61" s="42"/>
      <c r="E61" s="78">
        <v>0</v>
      </c>
      <c r="F61" s="78">
        <v>0</v>
      </c>
      <c r="G61" s="78">
        <v>0</v>
      </c>
      <c r="H61" s="78">
        <v>0</v>
      </c>
      <c r="I61" s="78">
        <v>0</v>
      </c>
      <c r="J61" s="78">
        <v>0</v>
      </c>
      <c r="K61" s="78">
        <v>0</v>
      </c>
      <c r="L61" s="78">
        <v>0</v>
      </c>
      <c r="M61" s="78">
        <v>0</v>
      </c>
      <c r="N61" s="78">
        <v>0</v>
      </c>
      <c r="O61" s="78">
        <v>0</v>
      </c>
      <c r="P61" s="78">
        <v>0</v>
      </c>
      <c r="Q61" s="77">
        <f t="shared" si="15"/>
        <v>0</v>
      </c>
      <c r="R61" s="7"/>
      <c r="S61" s="78">
        <v>0</v>
      </c>
      <c r="T61" s="78">
        <v>0</v>
      </c>
      <c r="U61" s="78">
        <v>0</v>
      </c>
      <c r="V61" s="78">
        <v>0</v>
      </c>
      <c r="W61" s="78">
        <v>0</v>
      </c>
      <c r="X61" s="78">
        <v>0</v>
      </c>
      <c r="Y61" s="78">
        <v>0</v>
      </c>
      <c r="Z61" s="78">
        <v>0</v>
      </c>
      <c r="AA61" s="78">
        <v>0</v>
      </c>
      <c r="AB61" s="78">
        <v>0</v>
      </c>
      <c r="AC61" s="78">
        <v>0</v>
      </c>
      <c r="AD61" s="78">
        <v>0</v>
      </c>
      <c r="AE61" s="77">
        <f t="shared" si="16"/>
        <v>0</v>
      </c>
    </row>
    <row r="62" spans="3:31" x14ac:dyDescent="0.2">
      <c r="E62" s="71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</row>
    <row r="63" spans="3:31" x14ac:dyDescent="0.2">
      <c r="E63" s="71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</row>
    <row r="64" spans="3:31" x14ac:dyDescent="0.2">
      <c r="E64" s="71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</row>
    <row r="65" spans="3:31" x14ac:dyDescent="0.2">
      <c r="C65" s="51" t="s">
        <v>5</v>
      </c>
      <c r="E65" s="48">
        <f t="shared" ref="E65:Q65" si="17">SUM(E66:E85)</f>
        <v>0</v>
      </c>
      <c r="F65" s="48">
        <f t="shared" si="17"/>
        <v>0</v>
      </c>
      <c r="G65" s="48">
        <f t="shared" si="17"/>
        <v>0</v>
      </c>
      <c r="H65" s="48">
        <f t="shared" si="17"/>
        <v>0</v>
      </c>
      <c r="I65" s="48">
        <f t="shared" si="17"/>
        <v>0</v>
      </c>
      <c r="J65" s="48">
        <f t="shared" si="17"/>
        <v>0</v>
      </c>
      <c r="K65" s="48">
        <f t="shared" si="17"/>
        <v>0</v>
      </c>
      <c r="L65" s="48">
        <f t="shared" si="17"/>
        <v>0</v>
      </c>
      <c r="M65" s="48">
        <f t="shared" si="17"/>
        <v>0</v>
      </c>
      <c r="N65" s="48">
        <f t="shared" si="17"/>
        <v>0</v>
      </c>
      <c r="O65" s="48">
        <f t="shared" si="17"/>
        <v>0</v>
      </c>
      <c r="P65" s="48">
        <f t="shared" si="17"/>
        <v>0</v>
      </c>
      <c r="Q65" s="48">
        <f t="shared" si="17"/>
        <v>0</v>
      </c>
      <c r="R65" s="48"/>
      <c r="S65" s="48">
        <f t="shared" ref="S65:AE65" si="18">SUM(S66:S85)</f>
        <v>0</v>
      </c>
      <c r="T65" s="48">
        <f t="shared" si="18"/>
        <v>0</v>
      </c>
      <c r="U65" s="48">
        <f t="shared" si="18"/>
        <v>0</v>
      </c>
      <c r="V65" s="48">
        <f t="shared" si="18"/>
        <v>0</v>
      </c>
      <c r="W65" s="48">
        <f t="shared" si="18"/>
        <v>0</v>
      </c>
      <c r="X65" s="48">
        <f t="shared" si="18"/>
        <v>0</v>
      </c>
      <c r="Y65" s="48">
        <f t="shared" si="18"/>
        <v>0</v>
      </c>
      <c r="Z65" s="48">
        <f t="shared" si="18"/>
        <v>0</v>
      </c>
      <c r="AA65" s="48">
        <f t="shared" si="18"/>
        <v>0</v>
      </c>
      <c r="AB65" s="48">
        <f t="shared" si="18"/>
        <v>0</v>
      </c>
      <c r="AC65" s="48">
        <f t="shared" si="18"/>
        <v>0</v>
      </c>
      <c r="AD65" s="48">
        <f t="shared" si="18"/>
        <v>0</v>
      </c>
      <c r="AE65" s="48">
        <f t="shared" si="18"/>
        <v>0</v>
      </c>
    </row>
    <row r="66" spans="3:31" x14ac:dyDescent="0.2">
      <c r="C66" s="42"/>
      <c r="E66" s="78">
        <v>0</v>
      </c>
      <c r="F66" s="78">
        <v>0</v>
      </c>
      <c r="G66" s="78">
        <v>0</v>
      </c>
      <c r="H66" s="78">
        <v>0</v>
      </c>
      <c r="I66" s="78">
        <v>0</v>
      </c>
      <c r="J66" s="78">
        <v>0</v>
      </c>
      <c r="K66" s="78">
        <v>0</v>
      </c>
      <c r="L66" s="78">
        <v>0</v>
      </c>
      <c r="M66" s="78">
        <v>0</v>
      </c>
      <c r="N66" s="78">
        <v>0</v>
      </c>
      <c r="O66" s="78">
        <v>0</v>
      </c>
      <c r="P66" s="78">
        <v>0</v>
      </c>
      <c r="Q66" s="77">
        <f>SUM(E66:P66)</f>
        <v>0</v>
      </c>
      <c r="R66" s="79"/>
      <c r="S66" s="78">
        <v>0</v>
      </c>
      <c r="T66" s="78">
        <v>0</v>
      </c>
      <c r="U66" s="78">
        <v>0</v>
      </c>
      <c r="V66" s="78">
        <v>0</v>
      </c>
      <c r="W66" s="78">
        <v>0</v>
      </c>
      <c r="X66" s="78">
        <v>0</v>
      </c>
      <c r="Y66" s="78">
        <v>0</v>
      </c>
      <c r="Z66" s="78">
        <v>0</v>
      </c>
      <c r="AA66" s="78">
        <v>0</v>
      </c>
      <c r="AB66" s="78">
        <v>0</v>
      </c>
      <c r="AC66" s="78">
        <v>0</v>
      </c>
      <c r="AD66" s="78">
        <v>0</v>
      </c>
      <c r="AE66" s="77">
        <f>SUM(S66:AD66)</f>
        <v>0</v>
      </c>
    </row>
    <row r="67" spans="3:31" x14ac:dyDescent="0.2">
      <c r="C67" s="42"/>
      <c r="E67" s="78">
        <v>0</v>
      </c>
      <c r="F67" s="78">
        <v>0</v>
      </c>
      <c r="G67" s="78">
        <v>0</v>
      </c>
      <c r="H67" s="78">
        <v>0</v>
      </c>
      <c r="I67" s="78">
        <v>0</v>
      </c>
      <c r="J67" s="78">
        <v>0</v>
      </c>
      <c r="K67" s="78">
        <v>0</v>
      </c>
      <c r="L67" s="78">
        <v>0</v>
      </c>
      <c r="M67" s="78">
        <v>0</v>
      </c>
      <c r="N67" s="78">
        <v>0</v>
      </c>
      <c r="O67" s="78">
        <v>0</v>
      </c>
      <c r="P67" s="78">
        <v>0</v>
      </c>
      <c r="Q67" s="77">
        <f t="shared" ref="Q67:Q85" si="19">SUM(E67:P67)</f>
        <v>0</v>
      </c>
      <c r="R67" s="7"/>
      <c r="S67" s="78">
        <v>0</v>
      </c>
      <c r="T67" s="78">
        <v>0</v>
      </c>
      <c r="U67" s="78">
        <v>0</v>
      </c>
      <c r="V67" s="78">
        <v>0</v>
      </c>
      <c r="W67" s="78">
        <v>0</v>
      </c>
      <c r="X67" s="78">
        <v>0</v>
      </c>
      <c r="Y67" s="78">
        <v>0</v>
      </c>
      <c r="Z67" s="78">
        <v>0</v>
      </c>
      <c r="AA67" s="78">
        <v>0</v>
      </c>
      <c r="AB67" s="78">
        <v>0</v>
      </c>
      <c r="AC67" s="78">
        <v>0</v>
      </c>
      <c r="AD67" s="78">
        <v>0</v>
      </c>
      <c r="AE67" s="77">
        <f t="shared" ref="AE67:AE85" si="20">SUM(S67:AD67)</f>
        <v>0</v>
      </c>
    </row>
    <row r="68" spans="3:31" x14ac:dyDescent="0.2">
      <c r="C68" s="42"/>
      <c r="E68" s="78">
        <v>0</v>
      </c>
      <c r="F68" s="78">
        <v>0</v>
      </c>
      <c r="G68" s="78">
        <v>0</v>
      </c>
      <c r="H68" s="78">
        <v>0</v>
      </c>
      <c r="I68" s="78">
        <v>0</v>
      </c>
      <c r="J68" s="78">
        <v>0</v>
      </c>
      <c r="K68" s="78">
        <v>0</v>
      </c>
      <c r="L68" s="78">
        <v>0</v>
      </c>
      <c r="M68" s="78">
        <v>0</v>
      </c>
      <c r="N68" s="78">
        <v>0</v>
      </c>
      <c r="O68" s="78">
        <v>0</v>
      </c>
      <c r="P68" s="78">
        <v>0</v>
      </c>
      <c r="Q68" s="77">
        <f t="shared" si="19"/>
        <v>0</v>
      </c>
      <c r="R68" s="7"/>
      <c r="S68" s="78">
        <v>0</v>
      </c>
      <c r="T68" s="78">
        <v>0</v>
      </c>
      <c r="U68" s="78">
        <v>0</v>
      </c>
      <c r="V68" s="78">
        <v>0</v>
      </c>
      <c r="W68" s="78">
        <v>0</v>
      </c>
      <c r="X68" s="78">
        <v>0</v>
      </c>
      <c r="Y68" s="78">
        <v>0</v>
      </c>
      <c r="Z68" s="78">
        <v>0</v>
      </c>
      <c r="AA68" s="78">
        <v>0</v>
      </c>
      <c r="AB68" s="78">
        <v>0</v>
      </c>
      <c r="AC68" s="78">
        <v>0</v>
      </c>
      <c r="AD68" s="78">
        <v>0</v>
      </c>
      <c r="AE68" s="77">
        <f t="shared" si="20"/>
        <v>0</v>
      </c>
    </row>
    <row r="69" spans="3:31" x14ac:dyDescent="0.2">
      <c r="C69" s="42"/>
      <c r="E69" s="78">
        <v>0</v>
      </c>
      <c r="F69" s="78">
        <v>0</v>
      </c>
      <c r="G69" s="78">
        <v>0</v>
      </c>
      <c r="H69" s="78">
        <v>0</v>
      </c>
      <c r="I69" s="78">
        <v>0</v>
      </c>
      <c r="J69" s="78">
        <v>0</v>
      </c>
      <c r="K69" s="78">
        <v>0</v>
      </c>
      <c r="L69" s="78">
        <v>0</v>
      </c>
      <c r="M69" s="78">
        <v>0</v>
      </c>
      <c r="N69" s="78">
        <v>0</v>
      </c>
      <c r="O69" s="78">
        <v>0</v>
      </c>
      <c r="P69" s="78">
        <v>0</v>
      </c>
      <c r="Q69" s="77">
        <f t="shared" si="19"/>
        <v>0</v>
      </c>
      <c r="R69" s="7"/>
      <c r="S69" s="78">
        <v>0</v>
      </c>
      <c r="T69" s="78">
        <v>0</v>
      </c>
      <c r="U69" s="78">
        <v>0</v>
      </c>
      <c r="V69" s="78">
        <v>0</v>
      </c>
      <c r="W69" s="78">
        <v>0</v>
      </c>
      <c r="X69" s="78">
        <v>0</v>
      </c>
      <c r="Y69" s="78">
        <v>0</v>
      </c>
      <c r="Z69" s="78">
        <v>0</v>
      </c>
      <c r="AA69" s="78">
        <v>0</v>
      </c>
      <c r="AB69" s="78">
        <v>0</v>
      </c>
      <c r="AC69" s="78">
        <v>0</v>
      </c>
      <c r="AD69" s="78">
        <v>0</v>
      </c>
      <c r="AE69" s="77">
        <f t="shared" si="20"/>
        <v>0</v>
      </c>
    </row>
    <row r="70" spans="3:31" x14ac:dyDescent="0.2">
      <c r="C70" s="42"/>
      <c r="E70" s="78">
        <v>0</v>
      </c>
      <c r="F70" s="78">
        <v>0</v>
      </c>
      <c r="G70" s="78">
        <v>0</v>
      </c>
      <c r="H70" s="78">
        <v>0</v>
      </c>
      <c r="I70" s="78">
        <v>0</v>
      </c>
      <c r="J70" s="78">
        <v>0</v>
      </c>
      <c r="K70" s="78">
        <v>0</v>
      </c>
      <c r="L70" s="78">
        <v>0</v>
      </c>
      <c r="M70" s="78">
        <v>0</v>
      </c>
      <c r="N70" s="78">
        <v>0</v>
      </c>
      <c r="O70" s="78">
        <v>0</v>
      </c>
      <c r="P70" s="78">
        <v>0</v>
      </c>
      <c r="Q70" s="77">
        <f t="shared" si="19"/>
        <v>0</v>
      </c>
      <c r="R70" s="7"/>
      <c r="S70" s="78">
        <v>0</v>
      </c>
      <c r="T70" s="78">
        <v>0</v>
      </c>
      <c r="U70" s="78">
        <v>0</v>
      </c>
      <c r="V70" s="78">
        <v>0</v>
      </c>
      <c r="W70" s="78">
        <v>0</v>
      </c>
      <c r="X70" s="78">
        <v>0</v>
      </c>
      <c r="Y70" s="78">
        <v>0</v>
      </c>
      <c r="Z70" s="78">
        <v>0</v>
      </c>
      <c r="AA70" s="78">
        <v>0</v>
      </c>
      <c r="AB70" s="78">
        <v>0</v>
      </c>
      <c r="AC70" s="78">
        <v>0</v>
      </c>
      <c r="AD70" s="78">
        <v>0</v>
      </c>
      <c r="AE70" s="77">
        <f t="shared" si="20"/>
        <v>0</v>
      </c>
    </row>
    <row r="71" spans="3:31" x14ac:dyDescent="0.2">
      <c r="C71" s="42"/>
      <c r="E71" s="78">
        <v>0</v>
      </c>
      <c r="F71" s="78">
        <v>0</v>
      </c>
      <c r="G71" s="78">
        <v>0</v>
      </c>
      <c r="H71" s="78">
        <v>0</v>
      </c>
      <c r="I71" s="78">
        <v>0</v>
      </c>
      <c r="J71" s="78">
        <v>0</v>
      </c>
      <c r="K71" s="78">
        <v>0</v>
      </c>
      <c r="L71" s="78">
        <v>0</v>
      </c>
      <c r="M71" s="78">
        <v>0</v>
      </c>
      <c r="N71" s="78">
        <v>0</v>
      </c>
      <c r="O71" s="78">
        <v>0</v>
      </c>
      <c r="P71" s="78">
        <v>0</v>
      </c>
      <c r="Q71" s="77">
        <f t="shared" si="19"/>
        <v>0</v>
      </c>
      <c r="R71" s="7"/>
      <c r="S71" s="78">
        <v>0</v>
      </c>
      <c r="T71" s="78">
        <v>0</v>
      </c>
      <c r="U71" s="78">
        <v>0</v>
      </c>
      <c r="V71" s="78">
        <v>0</v>
      </c>
      <c r="W71" s="78">
        <v>0</v>
      </c>
      <c r="X71" s="78">
        <v>0</v>
      </c>
      <c r="Y71" s="78">
        <v>0</v>
      </c>
      <c r="Z71" s="78">
        <v>0</v>
      </c>
      <c r="AA71" s="78">
        <v>0</v>
      </c>
      <c r="AB71" s="78">
        <v>0</v>
      </c>
      <c r="AC71" s="78">
        <v>0</v>
      </c>
      <c r="AD71" s="78">
        <v>0</v>
      </c>
      <c r="AE71" s="77">
        <f t="shared" si="20"/>
        <v>0</v>
      </c>
    </row>
    <row r="72" spans="3:31" x14ac:dyDescent="0.2">
      <c r="C72" s="42"/>
      <c r="E72" s="78">
        <v>0</v>
      </c>
      <c r="F72" s="78">
        <v>0</v>
      </c>
      <c r="G72" s="78">
        <v>0</v>
      </c>
      <c r="H72" s="78">
        <v>0</v>
      </c>
      <c r="I72" s="78">
        <v>0</v>
      </c>
      <c r="J72" s="78">
        <v>0</v>
      </c>
      <c r="K72" s="78">
        <v>0</v>
      </c>
      <c r="L72" s="78">
        <v>0</v>
      </c>
      <c r="M72" s="78">
        <v>0</v>
      </c>
      <c r="N72" s="78">
        <v>0</v>
      </c>
      <c r="O72" s="78">
        <v>0</v>
      </c>
      <c r="P72" s="78">
        <v>0</v>
      </c>
      <c r="Q72" s="77">
        <f t="shared" si="19"/>
        <v>0</v>
      </c>
      <c r="R72" s="7"/>
      <c r="S72" s="78">
        <v>0</v>
      </c>
      <c r="T72" s="78">
        <v>0</v>
      </c>
      <c r="U72" s="78">
        <v>0</v>
      </c>
      <c r="V72" s="78">
        <v>0</v>
      </c>
      <c r="W72" s="78">
        <v>0</v>
      </c>
      <c r="X72" s="78">
        <v>0</v>
      </c>
      <c r="Y72" s="78">
        <v>0</v>
      </c>
      <c r="Z72" s="78">
        <v>0</v>
      </c>
      <c r="AA72" s="78">
        <v>0</v>
      </c>
      <c r="AB72" s="78">
        <v>0</v>
      </c>
      <c r="AC72" s="78">
        <v>0</v>
      </c>
      <c r="AD72" s="78">
        <v>0</v>
      </c>
      <c r="AE72" s="77">
        <f t="shared" si="20"/>
        <v>0</v>
      </c>
    </row>
    <row r="73" spans="3:31" x14ac:dyDescent="0.2">
      <c r="C73" s="42"/>
      <c r="E73" s="78">
        <v>0</v>
      </c>
      <c r="F73" s="78">
        <v>0</v>
      </c>
      <c r="G73" s="78">
        <v>0</v>
      </c>
      <c r="H73" s="78">
        <v>0</v>
      </c>
      <c r="I73" s="78">
        <v>0</v>
      </c>
      <c r="J73" s="78">
        <v>0</v>
      </c>
      <c r="K73" s="78">
        <v>0</v>
      </c>
      <c r="L73" s="78">
        <v>0</v>
      </c>
      <c r="M73" s="78">
        <v>0</v>
      </c>
      <c r="N73" s="78">
        <v>0</v>
      </c>
      <c r="O73" s="78">
        <v>0</v>
      </c>
      <c r="P73" s="78">
        <v>0</v>
      </c>
      <c r="Q73" s="77">
        <f t="shared" si="19"/>
        <v>0</v>
      </c>
      <c r="R73" s="7"/>
      <c r="S73" s="78">
        <v>0</v>
      </c>
      <c r="T73" s="78">
        <v>0</v>
      </c>
      <c r="U73" s="78">
        <v>0</v>
      </c>
      <c r="V73" s="78">
        <v>0</v>
      </c>
      <c r="W73" s="78">
        <v>0</v>
      </c>
      <c r="X73" s="78">
        <v>0</v>
      </c>
      <c r="Y73" s="78">
        <v>0</v>
      </c>
      <c r="Z73" s="78">
        <v>0</v>
      </c>
      <c r="AA73" s="78">
        <v>0</v>
      </c>
      <c r="AB73" s="78">
        <v>0</v>
      </c>
      <c r="AC73" s="78">
        <v>0</v>
      </c>
      <c r="AD73" s="78">
        <v>0</v>
      </c>
      <c r="AE73" s="77">
        <f t="shared" si="20"/>
        <v>0</v>
      </c>
    </row>
    <row r="74" spans="3:31" x14ac:dyDescent="0.2">
      <c r="C74" s="42"/>
      <c r="E74" s="78">
        <v>0</v>
      </c>
      <c r="F74" s="78">
        <v>0</v>
      </c>
      <c r="G74" s="78">
        <v>0</v>
      </c>
      <c r="H74" s="78">
        <v>0</v>
      </c>
      <c r="I74" s="78">
        <v>0</v>
      </c>
      <c r="J74" s="78">
        <v>0</v>
      </c>
      <c r="K74" s="78">
        <v>0</v>
      </c>
      <c r="L74" s="78">
        <v>0</v>
      </c>
      <c r="M74" s="78">
        <v>0</v>
      </c>
      <c r="N74" s="78">
        <v>0</v>
      </c>
      <c r="O74" s="78">
        <v>0</v>
      </c>
      <c r="P74" s="78">
        <v>0</v>
      </c>
      <c r="Q74" s="77">
        <f t="shared" si="19"/>
        <v>0</v>
      </c>
      <c r="R74" s="7"/>
      <c r="S74" s="78">
        <v>0</v>
      </c>
      <c r="T74" s="78">
        <v>0</v>
      </c>
      <c r="U74" s="78">
        <v>0</v>
      </c>
      <c r="V74" s="78">
        <v>0</v>
      </c>
      <c r="W74" s="78">
        <v>0</v>
      </c>
      <c r="X74" s="78">
        <v>0</v>
      </c>
      <c r="Y74" s="78">
        <v>0</v>
      </c>
      <c r="Z74" s="78">
        <v>0</v>
      </c>
      <c r="AA74" s="78">
        <v>0</v>
      </c>
      <c r="AB74" s="78">
        <v>0</v>
      </c>
      <c r="AC74" s="78">
        <v>0</v>
      </c>
      <c r="AD74" s="78">
        <v>0</v>
      </c>
      <c r="AE74" s="77">
        <f t="shared" si="20"/>
        <v>0</v>
      </c>
    </row>
    <row r="75" spans="3:31" x14ac:dyDescent="0.2">
      <c r="C75" s="42"/>
      <c r="E75" s="78">
        <v>0</v>
      </c>
      <c r="F75" s="78">
        <v>0</v>
      </c>
      <c r="G75" s="78">
        <v>0</v>
      </c>
      <c r="H75" s="78">
        <v>0</v>
      </c>
      <c r="I75" s="78">
        <v>0</v>
      </c>
      <c r="J75" s="78">
        <v>0</v>
      </c>
      <c r="K75" s="78">
        <v>0</v>
      </c>
      <c r="L75" s="78">
        <v>0</v>
      </c>
      <c r="M75" s="78">
        <v>0</v>
      </c>
      <c r="N75" s="78">
        <v>0</v>
      </c>
      <c r="O75" s="78">
        <v>0</v>
      </c>
      <c r="P75" s="78">
        <v>0</v>
      </c>
      <c r="Q75" s="77">
        <f t="shared" si="19"/>
        <v>0</v>
      </c>
      <c r="R75" s="7"/>
      <c r="S75" s="78">
        <v>0</v>
      </c>
      <c r="T75" s="78">
        <v>0</v>
      </c>
      <c r="U75" s="78">
        <v>0</v>
      </c>
      <c r="V75" s="78">
        <v>0</v>
      </c>
      <c r="W75" s="78">
        <v>0</v>
      </c>
      <c r="X75" s="78">
        <v>0</v>
      </c>
      <c r="Y75" s="78">
        <v>0</v>
      </c>
      <c r="Z75" s="78">
        <v>0</v>
      </c>
      <c r="AA75" s="78">
        <v>0</v>
      </c>
      <c r="AB75" s="78">
        <v>0</v>
      </c>
      <c r="AC75" s="78">
        <v>0</v>
      </c>
      <c r="AD75" s="78">
        <v>0</v>
      </c>
      <c r="AE75" s="77">
        <f t="shared" si="20"/>
        <v>0</v>
      </c>
    </row>
    <row r="76" spans="3:31" x14ac:dyDescent="0.2">
      <c r="C76" s="42"/>
      <c r="E76" s="78">
        <v>0</v>
      </c>
      <c r="F76" s="78">
        <v>0</v>
      </c>
      <c r="G76" s="78">
        <v>0</v>
      </c>
      <c r="H76" s="78">
        <v>0</v>
      </c>
      <c r="I76" s="78">
        <v>0</v>
      </c>
      <c r="J76" s="78">
        <v>0</v>
      </c>
      <c r="K76" s="78">
        <v>0</v>
      </c>
      <c r="L76" s="78">
        <v>0</v>
      </c>
      <c r="M76" s="78">
        <v>0</v>
      </c>
      <c r="N76" s="78">
        <v>0</v>
      </c>
      <c r="O76" s="78">
        <v>0</v>
      </c>
      <c r="P76" s="78">
        <v>0</v>
      </c>
      <c r="Q76" s="77">
        <f t="shared" si="19"/>
        <v>0</v>
      </c>
      <c r="R76" s="7"/>
      <c r="S76" s="78">
        <v>0</v>
      </c>
      <c r="T76" s="78">
        <v>0</v>
      </c>
      <c r="U76" s="78">
        <v>0</v>
      </c>
      <c r="V76" s="78">
        <v>0</v>
      </c>
      <c r="W76" s="78">
        <v>0</v>
      </c>
      <c r="X76" s="78">
        <v>0</v>
      </c>
      <c r="Y76" s="78">
        <v>0</v>
      </c>
      <c r="Z76" s="78">
        <v>0</v>
      </c>
      <c r="AA76" s="78">
        <v>0</v>
      </c>
      <c r="AB76" s="78">
        <v>0</v>
      </c>
      <c r="AC76" s="78">
        <v>0</v>
      </c>
      <c r="AD76" s="78">
        <v>0</v>
      </c>
      <c r="AE76" s="77">
        <f t="shared" si="20"/>
        <v>0</v>
      </c>
    </row>
    <row r="77" spans="3:31" x14ac:dyDescent="0.2">
      <c r="C77" s="42"/>
      <c r="E77" s="78">
        <v>0</v>
      </c>
      <c r="F77" s="78">
        <v>0</v>
      </c>
      <c r="G77" s="78">
        <v>0</v>
      </c>
      <c r="H77" s="78">
        <v>0</v>
      </c>
      <c r="I77" s="78">
        <v>0</v>
      </c>
      <c r="J77" s="78">
        <v>0</v>
      </c>
      <c r="K77" s="78">
        <v>0</v>
      </c>
      <c r="L77" s="78">
        <v>0</v>
      </c>
      <c r="M77" s="78">
        <v>0</v>
      </c>
      <c r="N77" s="78">
        <v>0</v>
      </c>
      <c r="O77" s="78">
        <v>0</v>
      </c>
      <c r="P77" s="78">
        <v>0</v>
      </c>
      <c r="Q77" s="77">
        <f t="shared" si="19"/>
        <v>0</v>
      </c>
      <c r="R77" s="7"/>
      <c r="S77" s="78">
        <v>0</v>
      </c>
      <c r="T77" s="78">
        <v>0</v>
      </c>
      <c r="U77" s="78">
        <v>0</v>
      </c>
      <c r="V77" s="78">
        <v>0</v>
      </c>
      <c r="W77" s="78">
        <v>0</v>
      </c>
      <c r="X77" s="78">
        <v>0</v>
      </c>
      <c r="Y77" s="78">
        <v>0</v>
      </c>
      <c r="Z77" s="78">
        <v>0</v>
      </c>
      <c r="AA77" s="78">
        <v>0</v>
      </c>
      <c r="AB77" s="78">
        <v>0</v>
      </c>
      <c r="AC77" s="78">
        <v>0</v>
      </c>
      <c r="AD77" s="78">
        <v>0</v>
      </c>
      <c r="AE77" s="77">
        <f t="shared" si="20"/>
        <v>0</v>
      </c>
    </row>
    <row r="78" spans="3:31" x14ac:dyDescent="0.2">
      <c r="C78" s="42"/>
      <c r="E78" s="78">
        <v>0</v>
      </c>
      <c r="F78" s="78">
        <v>0</v>
      </c>
      <c r="G78" s="78">
        <v>0</v>
      </c>
      <c r="H78" s="78">
        <v>0</v>
      </c>
      <c r="I78" s="78">
        <v>0</v>
      </c>
      <c r="J78" s="78">
        <v>0</v>
      </c>
      <c r="K78" s="78">
        <v>0</v>
      </c>
      <c r="L78" s="78">
        <v>0</v>
      </c>
      <c r="M78" s="78">
        <v>0</v>
      </c>
      <c r="N78" s="78">
        <v>0</v>
      </c>
      <c r="O78" s="78">
        <v>0</v>
      </c>
      <c r="P78" s="78">
        <v>0</v>
      </c>
      <c r="Q78" s="77">
        <f t="shared" si="19"/>
        <v>0</v>
      </c>
      <c r="R78" s="7"/>
      <c r="S78" s="78">
        <v>0</v>
      </c>
      <c r="T78" s="78">
        <v>0</v>
      </c>
      <c r="U78" s="78">
        <v>0</v>
      </c>
      <c r="V78" s="78">
        <v>0</v>
      </c>
      <c r="W78" s="78">
        <v>0</v>
      </c>
      <c r="X78" s="78">
        <v>0</v>
      </c>
      <c r="Y78" s="78">
        <v>0</v>
      </c>
      <c r="Z78" s="78">
        <v>0</v>
      </c>
      <c r="AA78" s="78">
        <v>0</v>
      </c>
      <c r="AB78" s="78">
        <v>0</v>
      </c>
      <c r="AC78" s="78">
        <v>0</v>
      </c>
      <c r="AD78" s="78">
        <v>0</v>
      </c>
      <c r="AE78" s="77">
        <f t="shared" si="20"/>
        <v>0</v>
      </c>
    </row>
    <row r="79" spans="3:31" x14ac:dyDescent="0.2">
      <c r="C79" s="42"/>
      <c r="E79" s="78">
        <v>0</v>
      </c>
      <c r="F79" s="78">
        <v>0</v>
      </c>
      <c r="G79" s="78">
        <v>0</v>
      </c>
      <c r="H79" s="78">
        <v>0</v>
      </c>
      <c r="I79" s="78">
        <v>0</v>
      </c>
      <c r="J79" s="78">
        <v>0</v>
      </c>
      <c r="K79" s="78">
        <v>0</v>
      </c>
      <c r="L79" s="78">
        <v>0</v>
      </c>
      <c r="M79" s="78">
        <v>0</v>
      </c>
      <c r="N79" s="78">
        <v>0</v>
      </c>
      <c r="O79" s="78">
        <v>0</v>
      </c>
      <c r="P79" s="78">
        <v>0</v>
      </c>
      <c r="Q79" s="77">
        <f t="shared" si="19"/>
        <v>0</v>
      </c>
      <c r="R79" s="7"/>
      <c r="S79" s="78">
        <v>0</v>
      </c>
      <c r="T79" s="78">
        <v>0</v>
      </c>
      <c r="U79" s="78">
        <v>0</v>
      </c>
      <c r="V79" s="78">
        <v>0</v>
      </c>
      <c r="W79" s="78">
        <v>0</v>
      </c>
      <c r="X79" s="78">
        <v>0</v>
      </c>
      <c r="Y79" s="78">
        <v>0</v>
      </c>
      <c r="Z79" s="78">
        <v>0</v>
      </c>
      <c r="AA79" s="78">
        <v>0</v>
      </c>
      <c r="AB79" s="78">
        <v>0</v>
      </c>
      <c r="AC79" s="78">
        <v>0</v>
      </c>
      <c r="AD79" s="78">
        <v>0</v>
      </c>
      <c r="AE79" s="77">
        <f t="shared" si="20"/>
        <v>0</v>
      </c>
    </row>
    <row r="80" spans="3:31" x14ac:dyDescent="0.2">
      <c r="C80" s="42"/>
      <c r="E80" s="78">
        <v>0</v>
      </c>
      <c r="F80" s="78">
        <v>0</v>
      </c>
      <c r="G80" s="78">
        <v>0</v>
      </c>
      <c r="H80" s="78">
        <v>0</v>
      </c>
      <c r="I80" s="78">
        <v>0</v>
      </c>
      <c r="J80" s="78">
        <v>0</v>
      </c>
      <c r="K80" s="78">
        <v>0</v>
      </c>
      <c r="L80" s="78">
        <v>0</v>
      </c>
      <c r="M80" s="78">
        <v>0</v>
      </c>
      <c r="N80" s="78">
        <v>0</v>
      </c>
      <c r="O80" s="78">
        <v>0</v>
      </c>
      <c r="P80" s="78">
        <v>0</v>
      </c>
      <c r="Q80" s="77">
        <f t="shared" si="19"/>
        <v>0</v>
      </c>
      <c r="R80" s="7"/>
      <c r="S80" s="78">
        <v>0</v>
      </c>
      <c r="T80" s="78">
        <v>0</v>
      </c>
      <c r="U80" s="78">
        <v>0</v>
      </c>
      <c r="V80" s="78">
        <v>0</v>
      </c>
      <c r="W80" s="78">
        <v>0</v>
      </c>
      <c r="X80" s="78">
        <v>0</v>
      </c>
      <c r="Y80" s="78">
        <v>0</v>
      </c>
      <c r="Z80" s="78">
        <v>0</v>
      </c>
      <c r="AA80" s="78">
        <v>0</v>
      </c>
      <c r="AB80" s="78">
        <v>0</v>
      </c>
      <c r="AC80" s="78">
        <v>0</v>
      </c>
      <c r="AD80" s="78">
        <v>0</v>
      </c>
      <c r="AE80" s="77">
        <f t="shared" si="20"/>
        <v>0</v>
      </c>
    </row>
    <row r="81" spans="3:31" x14ac:dyDescent="0.2">
      <c r="C81" s="42"/>
      <c r="E81" s="78">
        <v>0</v>
      </c>
      <c r="F81" s="78">
        <v>0</v>
      </c>
      <c r="G81" s="78">
        <v>0</v>
      </c>
      <c r="H81" s="78">
        <v>0</v>
      </c>
      <c r="I81" s="78">
        <v>0</v>
      </c>
      <c r="J81" s="78">
        <v>0</v>
      </c>
      <c r="K81" s="78">
        <v>0</v>
      </c>
      <c r="L81" s="78">
        <v>0</v>
      </c>
      <c r="M81" s="78">
        <v>0</v>
      </c>
      <c r="N81" s="78">
        <v>0</v>
      </c>
      <c r="O81" s="78">
        <v>0</v>
      </c>
      <c r="P81" s="78">
        <v>0</v>
      </c>
      <c r="Q81" s="77">
        <f t="shared" si="19"/>
        <v>0</v>
      </c>
      <c r="R81" s="7"/>
      <c r="S81" s="78">
        <v>0</v>
      </c>
      <c r="T81" s="78">
        <v>0</v>
      </c>
      <c r="U81" s="78">
        <v>0</v>
      </c>
      <c r="V81" s="78">
        <v>0</v>
      </c>
      <c r="W81" s="78">
        <v>0</v>
      </c>
      <c r="X81" s="78">
        <v>0</v>
      </c>
      <c r="Y81" s="78">
        <v>0</v>
      </c>
      <c r="Z81" s="78">
        <v>0</v>
      </c>
      <c r="AA81" s="78">
        <v>0</v>
      </c>
      <c r="AB81" s="78">
        <v>0</v>
      </c>
      <c r="AC81" s="78">
        <v>0</v>
      </c>
      <c r="AD81" s="78">
        <v>0</v>
      </c>
      <c r="AE81" s="77">
        <f t="shared" si="20"/>
        <v>0</v>
      </c>
    </row>
    <row r="82" spans="3:31" x14ac:dyDescent="0.2">
      <c r="C82" s="42"/>
      <c r="E82" s="78">
        <v>0</v>
      </c>
      <c r="F82" s="78">
        <v>0</v>
      </c>
      <c r="G82" s="78">
        <v>0</v>
      </c>
      <c r="H82" s="78">
        <v>0</v>
      </c>
      <c r="I82" s="78">
        <v>0</v>
      </c>
      <c r="J82" s="78">
        <v>0</v>
      </c>
      <c r="K82" s="78">
        <v>0</v>
      </c>
      <c r="L82" s="78">
        <v>0</v>
      </c>
      <c r="M82" s="78">
        <v>0</v>
      </c>
      <c r="N82" s="78">
        <v>0</v>
      </c>
      <c r="O82" s="78">
        <v>0</v>
      </c>
      <c r="P82" s="78">
        <v>0</v>
      </c>
      <c r="Q82" s="77">
        <f t="shared" si="19"/>
        <v>0</v>
      </c>
      <c r="R82" s="7"/>
      <c r="S82" s="78">
        <v>0</v>
      </c>
      <c r="T82" s="78">
        <v>0</v>
      </c>
      <c r="U82" s="78">
        <v>0</v>
      </c>
      <c r="V82" s="78">
        <v>0</v>
      </c>
      <c r="W82" s="78">
        <v>0</v>
      </c>
      <c r="X82" s="78">
        <v>0</v>
      </c>
      <c r="Y82" s="78">
        <v>0</v>
      </c>
      <c r="Z82" s="78">
        <v>0</v>
      </c>
      <c r="AA82" s="78">
        <v>0</v>
      </c>
      <c r="AB82" s="78">
        <v>0</v>
      </c>
      <c r="AC82" s="78">
        <v>0</v>
      </c>
      <c r="AD82" s="78">
        <v>0</v>
      </c>
      <c r="AE82" s="77">
        <f t="shared" si="20"/>
        <v>0</v>
      </c>
    </row>
    <row r="83" spans="3:31" x14ac:dyDescent="0.2">
      <c r="C83" s="42"/>
      <c r="E83" s="78">
        <v>0</v>
      </c>
      <c r="F83" s="78">
        <v>0</v>
      </c>
      <c r="G83" s="78">
        <v>0</v>
      </c>
      <c r="H83" s="78">
        <v>0</v>
      </c>
      <c r="I83" s="78">
        <v>0</v>
      </c>
      <c r="J83" s="78">
        <v>0</v>
      </c>
      <c r="K83" s="78">
        <v>0</v>
      </c>
      <c r="L83" s="78">
        <v>0</v>
      </c>
      <c r="M83" s="78">
        <v>0</v>
      </c>
      <c r="N83" s="78">
        <v>0</v>
      </c>
      <c r="O83" s="78">
        <v>0</v>
      </c>
      <c r="P83" s="78">
        <v>0</v>
      </c>
      <c r="Q83" s="77">
        <f t="shared" si="19"/>
        <v>0</v>
      </c>
      <c r="R83" s="7"/>
      <c r="S83" s="78">
        <v>0</v>
      </c>
      <c r="T83" s="78">
        <v>0</v>
      </c>
      <c r="U83" s="78">
        <v>0</v>
      </c>
      <c r="V83" s="78">
        <v>0</v>
      </c>
      <c r="W83" s="78">
        <v>0</v>
      </c>
      <c r="X83" s="78">
        <v>0</v>
      </c>
      <c r="Y83" s="78">
        <v>0</v>
      </c>
      <c r="Z83" s="78">
        <v>0</v>
      </c>
      <c r="AA83" s="78">
        <v>0</v>
      </c>
      <c r="AB83" s="78">
        <v>0</v>
      </c>
      <c r="AC83" s="78">
        <v>0</v>
      </c>
      <c r="AD83" s="78">
        <v>0</v>
      </c>
      <c r="AE83" s="77">
        <f t="shared" si="20"/>
        <v>0</v>
      </c>
    </row>
    <row r="84" spans="3:31" x14ac:dyDescent="0.2">
      <c r="C84" s="42"/>
      <c r="E84" s="78">
        <v>0</v>
      </c>
      <c r="F84" s="78">
        <v>0</v>
      </c>
      <c r="G84" s="78">
        <v>0</v>
      </c>
      <c r="H84" s="78">
        <v>0</v>
      </c>
      <c r="I84" s="78">
        <v>0</v>
      </c>
      <c r="J84" s="78">
        <v>0</v>
      </c>
      <c r="K84" s="78">
        <v>0</v>
      </c>
      <c r="L84" s="78">
        <v>0</v>
      </c>
      <c r="M84" s="78">
        <v>0</v>
      </c>
      <c r="N84" s="78">
        <v>0</v>
      </c>
      <c r="O84" s="78">
        <v>0</v>
      </c>
      <c r="P84" s="78">
        <v>0</v>
      </c>
      <c r="Q84" s="77">
        <f t="shared" si="19"/>
        <v>0</v>
      </c>
      <c r="R84" s="7"/>
      <c r="S84" s="78">
        <v>0</v>
      </c>
      <c r="T84" s="78">
        <v>0</v>
      </c>
      <c r="U84" s="78">
        <v>0</v>
      </c>
      <c r="V84" s="78">
        <v>0</v>
      </c>
      <c r="W84" s="78">
        <v>0</v>
      </c>
      <c r="X84" s="78">
        <v>0</v>
      </c>
      <c r="Y84" s="78">
        <v>0</v>
      </c>
      <c r="Z84" s="78">
        <v>0</v>
      </c>
      <c r="AA84" s="78">
        <v>0</v>
      </c>
      <c r="AB84" s="78">
        <v>0</v>
      </c>
      <c r="AC84" s="78">
        <v>0</v>
      </c>
      <c r="AD84" s="78">
        <v>0</v>
      </c>
      <c r="AE84" s="77">
        <f t="shared" si="20"/>
        <v>0</v>
      </c>
    </row>
    <row r="85" spans="3:31" x14ac:dyDescent="0.2">
      <c r="C85" s="42"/>
      <c r="E85" s="78">
        <v>0</v>
      </c>
      <c r="F85" s="78">
        <v>0</v>
      </c>
      <c r="G85" s="78">
        <v>0</v>
      </c>
      <c r="H85" s="78">
        <v>0</v>
      </c>
      <c r="I85" s="78">
        <v>0</v>
      </c>
      <c r="J85" s="78">
        <v>0</v>
      </c>
      <c r="K85" s="78">
        <v>0</v>
      </c>
      <c r="L85" s="78">
        <v>0</v>
      </c>
      <c r="M85" s="78">
        <v>0</v>
      </c>
      <c r="N85" s="78">
        <v>0</v>
      </c>
      <c r="O85" s="78">
        <v>0</v>
      </c>
      <c r="P85" s="78">
        <v>0</v>
      </c>
      <c r="Q85" s="77">
        <f t="shared" si="19"/>
        <v>0</v>
      </c>
      <c r="R85" s="7"/>
      <c r="S85" s="78">
        <v>0</v>
      </c>
      <c r="T85" s="78">
        <v>0</v>
      </c>
      <c r="U85" s="78">
        <v>0</v>
      </c>
      <c r="V85" s="78">
        <v>0</v>
      </c>
      <c r="W85" s="78">
        <v>0</v>
      </c>
      <c r="X85" s="78">
        <v>0</v>
      </c>
      <c r="Y85" s="78">
        <v>0</v>
      </c>
      <c r="Z85" s="78">
        <v>0</v>
      </c>
      <c r="AA85" s="78">
        <v>0</v>
      </c>
      <c r="AB85" s="78">
        <v>0</v>
      </c>
      <c r="AC85" s="78">
        <v>0</v>
      </c>
      <c r="AD85" s="78">
        <v>0</v>
      </c>
      <c r="AE85" s="77">
        <f t="shared" si="20"/>
        <v>0</v>
      </c>
    </row>
    <row r="86" spans="3:31" x14ac:dyDescent="0.2">
      <c r="E86" s="71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</row>
    <row r="87" spans="3:31" x14ac:dyDescent="0.2">
      <c r="E87" s="71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</row>
    <row r="88" spans="3:31" x14ac:dyDescent="0.2">
      <c r="E88" s="71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</row>
    <row r="89" spans="3:31" x14ac:dyDescent="0.2">
      <c r="C89" s="51" t="s">
        <v>313</v>
      </c>
      <c r="E89" s="48">
        <f t="shared" ref="E89:Q89" si="21">SUM(E90:E109)</f>
        <v>0</v>
      </c>
      <c r="F89" s="48">
        <f t="shared" si="21"/>
        <v>0</v>
      </c>
      <c r="G89" s="48">
        <f t="shared" si="21"/>
        <v>0</v>
      </c>
      <c r="H89" s="48">
        <f t="shared" si="21"/>
        <v>0</v>
      </c>
      <c r="I89" s="48">
        <f t="shared" si="21"/>
        <v>0</v>
      </c>
      <c r="J89" s="48">
        <f t="shared" si="21"/>
        <v>0</v>
      </c>
      <c r="K89" s="48">
        <f t="shared" si="21"/>
        <v>0</v>
      </c>
      <c r="L89" s="48">
        <f t="shared" si="21"/>
        <v>0</v>
      </c>
      <c r="M89" s="48">
        <f t="shared" si="21"/>
        <v>0</v>
      </c>
      <c r="N89" s="48">
        <f t="shared" si="21"/>
        <v>0</v>
      </c>
      <c r="O89" s="48">
        <f t="shared" si="21"/>
        <v>0</v>
      </c>
      <c r="P89" s="48">
        <f t="shared" si="21"/>
        <v>0</v>
      </c>
      <c r="Q89" s="48">
        <f t="shared" si="21"/>
        <v>0</v>
      </c>
      <c r="R89" s="48"/>
      <c r="S89" s="48">
        <f t="shared" ref="S89:AE89" si="22">SUM(S90:S109)</f>
        <v>0</v>
      </c>
      <c r="T89" s="48">
        <f t="shared" si="22"/>
        <v>0</v>
      </c>
      <c r="U89" s="48">
        <f t="shared" si="22"/>
        <v>0</v>
      </c>
      <c r="V89" s="48">
        <f t="shared" si="22"/>
        <v>0</v>
      </c>
      <c r="W89" s="48">
        <f t="shared" si="22"/>
        <v>0</v>
      </c>
      <c r="X89" s="48">
        <f t="shared" si="22"/>
        <v>0</v>
      </c>
      <c r="Y89" s="48">
        <f t="shared" si="22"/>
        <v>0</v>
      </c>
      <c r="Z89" s="48">
        <f t="shared" si="22"/>
        <v>0</v>
      </c>
      <c r="AA89" s="48">
        <f t="shared" si="22"/>
        <v>0</v>
      </c>
      <c r="AB89" s="48">
        <f t="shared" si="22"/>
        <v>0</v>
      </c>
      <c r="AC89" s="48">
        <f t="shared" si="22"/>
        <v>0</v>
      </c>
      <c r="AD89" s="48">
        <f t="shared" si="22"/>
        <v>0</v>
      </c>
      <c r="AE89" s="48">
        <f t="shared" si="22"/>
        <v>0</v>
      </c>
    </row>
    <row r="90" spans="3:31" x14ac:dyDescent="0.2">
      <c r="C90" s="42"/>
      <c r="E90" s="78">
        <v>0</v>
      </c>
      <c r="F90" s="78">
        <v>0</v>
      </c>
      <c r="G90" s="78">
        <v>0</v>
      </c>
      <c r="H90" s="78">
        <v>0</v>
      </c>
      <c r="I90" s="78">
        <v>0</v>
      </c>
      <c r="J90" s="78">
        <v>0</v>
      </c>
      <c r="K90" s="78">
        <v>0</v>
      </c>
      <c r="L90" s="78">
        <v>0</v>
      </c>
      <c r="M90" s="78">
        <v>0</v>
      </c>
      <c r="N90" s="78">
        <v>0</v>
      </c>
      <c r="O90" s="78">
        <v>0</v>
      </c>
      <c r="P90" s="78">
        <v>0</v>
      </c>
      <c r="Q90" s="77">
        <f>SUM(E90:P90)</f>
        <v>0</v>
      </c>
      <c r="R90" s="79"/>
      <c r="S90" s="78">
        <v>0</v>
      </c>
      <c r="T90" s="78">
        <v>0</v>
      </c>
      <c r="U90" s="78">
        <v>0</v>
      </c>
      <c r="V90" s="78">
        <v>0</v>
      </c>
      <c r="W90" s="78">
        <v>0</v>
      </c>
      <c r="X90" s="78">
        <v>0</v>
      </c>
      <c r="Y90" s="78">
        <v>0</v>
      </c>
      <c r="Z90" s="78">
        <v>0</v>
      </c>
      <c r="AA90" s="78">
        <v>0</v>
      </c>
      <c r="AB90" s="78">
        <v>0</v>
      </c>
      <c r="AC90" s="78">
        <v>0</v>
      </c>
      <c r="AD90" s="78">
        <v>0</v>
      </c>
      <c r="AE90" s="77">
        <f>SUM(S90:AD90)</f>
        <v>0</v>
      </c>
    </row>
    <row r="91" spans="3:31" x14ac:dyDescent="0.2">
      <c r="C91" s="42"/>
      <c r="E91" s="78">
        <v>0</v>
      </c>
      <c r="F91" s="78">
        <v>0</v>
      </c>
      <c r="G91" s="78">
        <v>0</v>
      </c>
      <c r="H91" s="78">
        <v>0</v>
      </c>
      <c r="I91" s="78">
        <v>0</v>
      </c>
      <c r="J91" s="78">
        <v>0</v>
      </c>
      <c r="K91" s="78">
        <v>0</v>
      </c>
      <c r="L91" s="78">
        <v>0</v>
      </c>
      <c r="M91" s="78">
        <v>0</v>
      </c>
      <c r="N91" s="78">
        <v>0</v>
      </c>
      <c r="O91" s="78">
        <v>0</v>
      </c>
      <c r="P91" s="78">
        <v>0</v>
      </c>
      <c r="Q91" s="77">
        <f t="shared" ref="Q91:Q109" si="23">SUM(E91:P91)</f>
        <v>0</v>
      </c>
      <c r="R91" s="7"/>
      <c r="S91" s="78">
        <v>0</v>
      </c>
      <c r="T91" s="78">
        <v>0</v>
      </c>
      <c r="U91" s="78">
        <v>0</v>
      </c>
      <c r="V91" s="78">
        <v>0</v>
      </c>
      <c r="W91" s="78">
        <v>0</v>
      </c>
      <c r="X91" s="78">
        <v>0</v>
      </c>
      <c r="Y91" s="78">
        <v>0</v>
      </c>
      <c r="Z91" s="78">
        <v>0</v>
      </c>
      <c r="AA91" s="78">
        <v>0</v>
      </c>
      <c r="AB91" s="78">
        <v>0</v>
      </c>
      <c r="AC91" s="78">
        <v>0</v>
      </c>
      <c r="AD91" s="78">
        <v>0</v>
      </c>
      <c r="AE91" s="77">
        <f t="shared" ref="AE91:AE109" si="24">SUM(S91:AD91)</f>
        <v>0</v>
      </c>
    </row>
    <row r="92" spans="3:31" x14ac:dyDescent="0.2">
      <c r="C92" s="42"/>
      <c r="E92" s="78">
        <v>0</v>
      </c>
      <c r="F92" s="78">
        <v>0</v>
      </c>
      <c r="G92" s="78">
        <v>0</v>
      </c>
      <c r="H92" s="78">
        <v>0</v>
      </c>
      <c r="I92" s="78">
        <v>0</v>
      </c>
      <c r="J92" s="78">
        <v>0</v>
      </c>
      <c r="K92" s="78">
        <v>0</v>
      </c>
      <c r="L92" s="78">
        <v>0</v>
      </c>
      <c r="M92" s="78">
        <v>0</v>
      </c>
      <c r="N92" s="78">
        <v>0</v>
      </c>
      <c r="O92" s="78">
        <v>0</v>
      </c>
      <c r="P92" s="78">
        <v>0</v>
      </c>
      <c r="Q92" s="77">
        <f t="shared" si="23"/>
        <v>0</v>
      </c>
      <c r="R92" s="7"/>
      <c r="S92" s="78">
        <v>0</v>
      </c>
      <c r="T92" s="78">
        <v>0</v>
      </c>
      <c r="U92" s="78">
        <v>0</v>
      </c>
      <c r="V92" s="78">
        <v>0</v>
      </c>
      <c r="W92" s="78">
        <v>0</v>
      </c>
      <c r="X92" s="78">
        <v>0</v>
      </c>
      <c r="Y92" s="78">
        <v>0</v>
      </c>
      <c r="Z92" s="78">
        <v>0</v>
      </c>
      <c r="AA92" s="78">
        <v>0</v>
      </c>
      <c r="AB92" s="78">
        <v>0</v>
      </c>
      <c r="AC92" s="78">
        <v>0</v>
      </c>
      <c r="AD92" s="78">
        <v>0</v>
      </c>
      <c r="AE92" s="77">
        <f t="shared" si="24"/>
        <v>0</v>
      </c>
    </row>
    <row r="93" spans="3:31" x14ac:dyDescent="0.2">
      <c r="C93" s="42"/>
      <c r="E93" s="78">
        <v>0</v>
      </c>
      <c r="F93" s="78">
        <v>0</v>
      </c>
      <c r="G93" s="78">
        <v>0</v>
      </c>
      <c r="H93" s="78">
        <v>0</v>
      </c>
      <c r="I93" s="78">
        <v>0</v>
      </c>
      <c r="J93" s="78">
        <v>0</v>
      </c>
      <c r="K93" s="78">
        <v>0</v>
      </c>
      <c r="L93" s="78">
        <v>0</v>
      </c>
      <c r="M93" s="78">
        <v>0</v>
      </c>
      <c r="N93" s="78">
        <v>0</v>
      </c>
      <c r="O93" s="78">
        <v>0</v>
      </c>
      <c r="P93" s="78">
        <v>0</v>
      </c>
      <c r="Q93" s="77">
        <f t="shared" si="23"/>
        <v>0</v>
      </c>
      <c r="R93" s="7"/>
      <c r="S93" s="78">
        <v>0</v>
      </c>
      <c r="T93" s="78">
        <v>0</v>
      </c>
      <c r="U93" s="78">
        <v>0</v>
      </c>
      <c r="V93" s="78">
        <v>0</v>
      </c>
      <c r="W93" s="78">
        <v>0</v>
      </c>
      <c r="X93" s="78">
        <v>0</v>
      </c>
      <c r="Y93" s="78">
        <v>0</v>
      </c>
      <c r="Z93" s="78">
        <v>0</v>
      </c>
      <c r="AA93" s="78">
        <v>0</v>
      </c>
      <c r="AB93" s="78">
        <v>0</v>
      </c>
      <c r="AC93" s="78">
        <v>0</v>
      </c>
      <c r="AD93" s="78">
        <v>0</v>
      </c>
      <c r="AE93" s="77">
        <f t="shared" si="24"/>
        <v>0</v>
      </c>
    </row>
    <row r="94" spans="3:31" x14ac:dyDescent="0.2">
      <c r="C94" s="42"/>
      <c r="E94" s="78">
        <v>0</v>
      </c>
      <c r="F94" s="78">
        <v>0</v>
      </c>
      <c r="G94" s="78">
        <v>0</v>
      </c>
      <c r="H94" s="78">
        <v>0</v>
      </c>
      <c r="I94" s="78">
        <v>0</v>
      </c>
      <c r="J94" s="78">
        <v>0</v>
      </c>
      <c r="K94" s="78">
        <v>0</v>
      </c>
      <c r="L94" s="78">
        <v>0</v>
      </c>
      <c r="M94" s="78">
        <v>0</v>
      </c>
      <c r="N94" s="78">
        <v>0</v>
      </c>
      <c r="O94" s="78">
        <v>0</v>
      </c>
      <c r="P94" s="78">
        <v>0</v>
      </c>
      <c r="Q94" s="77">
        <f t="shared" si="23"/>
        <v>0</v>
      </c>
      <c r="R94" s="7"/>
      <c r="S94" s="78">
        <v>0</v>
      </c>
      <c r="T94" s="78">
        <v>0</v>
      </c>
      <c r="U94" s="78">
        <v>0</v>
      </c>
      <c r="V94" s="78">
        <v>0</v>
      </c>
      <c r="W94" s="78">
        <v>0</v>
      </c>
      <c r="X94" s="78">
        <v>0</v>
      </c>
      <c r="Y94" s="78">
        <v>0</v>
      </c>
      <c r="Z94" s="78">
        <v>0</v>
      </c>
      <c r="AA94" s="78">
        <v>0</v>
      </c>
      <c r="AB94" s="78">
        <v>0</v>
      </c>
      <c r="AC94" s="78">
        <v>0</v>
      </c>
      <c r="AD94" s="78">
        <v>0</v>
      </c>
      <c r="AE94" s="77">
        <f t="shared" si="24"/>
        <v>0</v>
      </c>
    </row>
    <row r="95" spans="3:31" x14ac:dyDescent="0.2">
      <c r="C95" s="42"/>
      <c r="E95" s="78">
        <v>0</v>
      </c>
      <c r="F95" s="78">
        <v>0</v>
      </c>
      <c r="G95" s="78">
        <v>0</v>
      </c>
      <c r="H95" s="78">
        <v>0</v>
      </c>
      <c r="I95" s="78">
        <v>0</v>
      </c>
      <c r="J95" s="78">
        <v>0</v>
      </c>
      <c r="K95" s="78">
        <v>0</v>
      </c>
      <c r="L95" s="78">
        <v>0</v>
      </c>
      <c r="M95" s="78">
        <v>0</v>
      </c>
      <c r="N95" s="78">
        <v>0</v>
      </c>
      <c r="O95" s="78">
        <v>0</v>
      </c>
      <c r="P95" s="78">
        <v>0</v>
      </c>
      <c r="Q95" s="77">
        <f t="shared" si="23"/>
        <v>0</v>
      </c>
      <c r="R95" s="7"/>
      <c r="S95" s="78">
        <v>0</v>
      </c>
      <c r="T95" s="78">
        <v>0</v>
      </c>
      <c r="U95" s="78">
        <v>0</v>
      </c>
      <c r="V95" s="78">
        <v>0</v>
      </c>
      <c r="W95" s="78">
        <v>0</v>
      </c>
      <c r="X95" s="78">
        <v>0</v>
      </c>
      <c r="Y95" s="78">
        <v>0</v>
      </c>
      <c r="Z95" s="78">
        <v>0</v>
      </c>
      <c r="AA95" s="78">
        <v>0</v>
      </c>
      <c r="AB95" s="78">
        <v>0</v>
      </c>
      <c r="AC95" s="78">
        <v>0</v>
      </c>
      <c r="AD95" s="78">
        <v>0</v>
      </c>
      <c r="AE95" s="77">
        <f t="shared" si="24"/>
        <v>0</v>
      </c>
    </row>
    <row r="96" spans="3:31" x14ac:dyDescent="0.2">
      <c r="C96" s="42"/>
      <c r="D96" s="16"/>
      <c r="E96" s="78">
        <v>0</v>
      </c>
      <c r="F96" s="78">
        <v>0</v>
      </c>
      <c r="G96" s="78">
        <v>0</v>
      </c>
      <c r="H96" s="78">
        <v>0</v>
      </c>
      <c r="I96" s="78">
        <v>0</v>
      </c>
      <c r="J96" s="78">
        <v>0</v>
      </c>
      <c r="K96" s="78">
        <v>0</v>
      </c>
      <c r="L96" s="78">
        <v>0</v>
      </c>
      <c r="M96" s="78">
        <v>0</v>
      </c>
      <c r="N96" s="78">
        <v>0</v>
      </c>
      <c r="O96" s="78">
        <v>0</v>
      </c>
      <c r="P96" s="78">
        <v>0</v>
      </c>
      <c r="Q96" s="77">
        <f t="shared" si="23"/>
        <v>0</v>
      </c>
      <c r="R96" s="7"/>
      <c r="S96" s="78">
        <v>0</v>
      </c>
      <c r="T96" s="78">
        <v>0</v>
      </c>
      <c r="U96" s="78">
        <v>0</v>
      </c>
      <c r="V96" s="78">
        <v>0</v>
      </c>
      <c r="W96" s="78">
        <v>0</v>
      </c>
      <c r="X96" s="78">
        <v>0</v>
      </c>
      <c r="Y96" s="78">
        <v>0</v>
      </c>
      <c r="Z96" s="78">
        <v>0</v>
      </c>
      <c r="AA96" s="78">
        <v>0</v>
      </c>
      <c r="AB96" s="78">
        <v>0</v>
      </c>
      <c r="AC96" s="78">
        <v>0</v>
      </c>
      <c r="AD96" s="78">
        <v>0</v>
      </c>
      <c r="AE96" s="77">
        <f t="shared" si="24"/>
        <v>0</v>
      </c>
    </row>
    <row r="97" spans="3:31" x14ac:dyDescent="0.2">
      <c r="C97" s="42"/>
      <c r="E97" s="78">
        <v>0</v>
      </c>
      <c r="F97" s="78">
        <v>0</v>
      </c>
      <c r="G97" s="78">
        <v>0</v>
      </c>
      <c r="H97" s="78">
        <v>0</v>
      </c>
      <c r="I97" s="78">
        <v>0</v>
      </c>
      <c r="J97" s="78">
        <v>0</v>
      </c>
      <c r="K97" s="78">
        <v>0</v>
      </c>
      <c r="L97" s="78">
        <v>0</v>
      </c>
      <c r="M97" s="78">
        <v>0</v>
      </c>
      <c r="N97" s="78">
        <v>0</v>
      </c>
      <c r="O97" s="78">
        <v>0</v>
      </c>
      <c r="P97" s="78">
        <v>0</v>
      </c>
      <c r="Q97" s="77">
        <f t="shared" si="23"/>
        <v>0</v>
      </c>
      <c r="R97" s="7"/>
      <c r="S97" s="78">
        <v>0</v>
      </c>
      <c r="T97" s="78">
        <v>0</v>
      </c>
      <c r="U97" s="78">
        <v>0</v>
      </c>
      <c r="V97" s="78">
        <v>0</v>
      </c>
      <c r="W97" s="78">
        <v>0</v>
      </c>
      <c r="X97" s="78">
        <v>0</v>
      </c>
      <c r="Y97" s="78">
        <v>0</v>
      </c>
      <c r="Z97" s="78">
        <v>0</v>
      </c>
      <c r="AA97" s="78">
        <v>0</v>
      </c>
      <c r="AB97" s="78">
        <v>0</v>
      </c>
      <c r="AC97" s="78">
        <v>0</v>
      </c>
      <c r="AD97" s="78">
        <v>0</v>
      </c>
      <c r="AE97" s="77">
        <f t="shared" si="24"/>
        <v>0</v>
      </c>
    </row>
    <row r="98" spans="3:31" x14ac:dyDescent="0.2">
      <c r="C98" s="42"/>
      <c r="E98" s="78">
        <v>0</v>
      </c>
      <c r="F98" s="78">
        <v>0</v>
      </c>
      <c r="G98" s="78">
        <v>0</v>
      </c>
      <c r="H98" s="78">
        <v>0</v>
      </c>
      <c r="I98" s="78">
        <v>0</v>
      </c>
      <c r="J98" s="78">
        <v>0</v>
      </c>
      <c r="K98" s="78">
        <v>0</v>
      </c>
      <c r="L98" s="78">
        <v>0</v>
      </c>
      <c r="M98" s="78">
        <v>0</v>
      </c>
      <c r="N98" s="78">
        <v>0</v>
      </c>
      <c r="O98" s="78">
        <v>0</v>
      </c>
      <c r="P98" s="78">
        <v>0</v>
      </c>
      <c r="Q98" s="77">
        <f t="shared" si="23"/>
        <v>0</v>
      </c>
      <c r="R98" s="7"/>
      <c r="S98" s="78">
        <v>0</v>
      </c>
      <c r="T98" s="78">
        <v>0</v>
      </c>
      <c r="U98" s="78">
        <v>0</v>
      </c>
      <c r="V98" s="78">
        <v>0</v>
      </c>
      <c r="W98" s="78">
        <v>0</v>
      </c>
      <c r="X98" s="78">
        <v>0</v>
      </c>
      <c r="Y98" s="78">
        <v>0</v>
      </c>
      <c r="Z98" s="78">
        <v>0</v>
      </c>
      <c r="AA98" s="78">
        <v>0</v>
      </c>
      <c r="AB98" s="78">
        <v>0</v>
      </c>
      <c r="AC98" s="78">
        <v>0</v>
      </c>
      <c r="AD98" s="78">
        <v>0</v>
      </c>
      <c r="AE98" s="77">
        <f t="shared" si="24"/>
        <v>0</v>
      </c>
    </row>
    <row r="99" spans="3:31" x14ac:dyDescent="0.2">
      <c r="C99" s="42"/>
      <c r="E99" s="78">
        <v>0</v>
      </c>
      <c r="F99" s="78">
        <v>0</v>
      </c>
      <c r="G99" s="78">
        <v>0</v>
      </c>
      <c r="H99" s="78">
        <v>0</v>
      </c>
      <c r="I99" s="78">
        <v>0</v>
      </c>
      <c r="J99" s="78">
        <v>0</v>
      </c>
      <c r="K99" s="78">
        <v>0</v>
      </c>
      <c r="L99" s="78">
        <v>0</v>
      </c>
      <c r="M99" s="78">
        <v>0</v>
      </c>
      <c r="N99" s="78">
        <v>0</v>
      </c>
      <c r="O99" s="78">
        <v>0</v>
      </c>
      <c r="P99" s="78">
        <v>0</v>
      </c>
      <c r="Q99" s="77">
        <f t="shared" si="23"/>
        <v>0</v>
      </c>
      <c r="R99" s="7"/>
      <c r="S99" s="78">
        <v>0</v>
      </c>
      <c r="T99" s="78">
        <v>0</v>
      </c>
      <c r="U99" s="78">
        <v>0</v>
      </c>
      <c r="V99" s="78">
        <v>0</v>
      </c>
      <c r="W99" s="78">
        <v>0</v>
      </c>
      <c r="X99" s="78">
        <v>0</v>
      </c>
      <c r="Y99" s="78">
        <v>0</v>
      </c>
      <c r="Z99" s="78">
        <v>0</v>
      </c>
      <c r="AA99" s="78">
        <v>0</v>
      </c>
      <c r="AB99" s="78">
        <v>0</v>
      </c>
      <c r="AC99" s="78">
        <v>0</v>
      </c>
      <c r="AD99" s="78">
        <v>0</v>
      </c>
      <c r="AE99" s="77">
        <f t="shared" si="24"/>
        <v>0</v>
      </c>
    </row>
    <row r="100" spans="3:31" x14ac:dyDescent="0.2">
      <c r="C100" s="42"/>
      <c r="E100" s="78">
        <v>0</v>
      </c>
      <c r="F100" s="78">
        <v>0</v>
      </c>
      <c r="G100" s="78">
        <v>0</v>
      </c>
      <c r="H100" s="78">
        <v>0</v>
      </c>
      <c r="I100" s="78">
        <v>0</v>
      </c>
      <c r="J100" s="78">
        <v>0</v>
      </c>
      <c r="K100" s="78">
        <v>0</v>
      </c>
      <c r="L100" s="78">
        <v>0</v>
      </c>
      <c r="M100" s="78">
        <v>0</v>
      </c>
      <c r="N100" s="78">
        <v>0</v>
      </c>
      <c r="O100" s="78">
        <v>0</v>
      </c>
      <c r="P100" s="78">
        <v>0</v>
      </c>
      <c r="Q100" s="77">
        <f t="shared" si="23"/>
        <v>0</v>
      </c>
      <c r="R100" s="7"/>
      <c r="S100" s="78">
        <v>0</v>
      </c>
      <c r="T100" s="78">
        <v>0</v>
      </c>
      <c r="U100" s="78">
        <v>0</v>
      </c>
      <c r="V100" s="78">
        <v>0</v>
      </c>
      <c r="W100" s="78">
        <v>0</v>
      </c>
      <c r="X100" s="78">
        <v>0</v>
      </c>
      <c r="Y100" s="78">
        <v>0</v>
      </c>
      <c r="Z100" s="78">
        <v>0</v>
      </c>
      <c r="AA100" s="78">
        <v>0</v>
      </c>
      <c r="AB100" s="78">
        <v>0</v>
      </c>
      <c r="AC100" s="78">
        <v>0</v>
      </c>
      <c r="AD100" s="78">
        <v>0</v>
      </c>
      <c r="AE100" s="77">
        <f t="shared" si="24"/>
        <v>0</v>
      </c>
    </row>
    <row r="101" spans="3:31" x14ac:dyDescent="0.2">
      <c r="C101" s="42"/>
      <c r="E101" s="78">
        <v>0</v>
      </c>
      <c r="F101" s="78">
        <v>0</v>
      </c>
      <c r="G101" s="78">
        <v>0</v>
      </c>
      <c r="H101" s="78">
        <v>0</v>
      </c>
      <c r="I101" s="78">
        <v>0</v>
      </c>
      <c r="J101" s="78">
        <v>0</v>
      </c>
      <c r="K101" s="78">
        <v>0</v>
      </c>
      <c r="L101" s="78">
        <v>0</v>
      </c>
      <c r="M101" s="78">
        <v>0</v>
      </c>
      <c r="N101" s="78">
        <v>0</v>
      </c>
      <c r="O101" s="78">
        <v>0</v>
      </c>
      <c r="P101" s="78">
        <v>0</v>
      </c>
      <c r="Q101" s="77">
        <f t="shared" si="23"/>
        <v>0</v>
      </c>
      <c r="R101" s="7"/>
      <c r="S101" s="78">
        <v>0</v>
      </c>
      <c r="T101" s="78">
        <v>0</v>
      </c>
      <c r="U101" s="78">
        <v>0</v>
      </c>
      <c r="V101" s="78">
        <v>0</v>
      </c>
      <c r="W101" s="78">
        <v>0</v>
      </c>
      <c r="X101" s="78">
        <v>0</v>
      </c>
      <c r="Y101" s="78">
        <v>0</v>
      </c>
      <c r="Z101" s="78">
        <v>0</v>
      </c>
      <c r="AA101" s="78">
        <v>0</v>
      </c>
      <c r="AB101" s="78">
        <v>0</v>
      </c>
      <c r="AC101" s="78">
        <v>0</v>
      </c>
      <c r="AD101" s="78">
        <v>0</v>
      </c>
      <c r="AE101" s="77">
        <f t="shared" si="24"/>
        <v>0</v>
      </c>
    </row>
    <row r="102" spans="3:31" x14ac:dyDescent="0.2">
      <c r="C102" s="42"/>
      <c r="E102" s="78">
        <v>0</v>
      </c>
      <c r="F102" s="78">
        <v>0</v>
      </c>
      <c r="G102" s="78">
        <v>0</v>
      </c>
      <c r="H102" s="78">
        <v>0</v>
      </c>
      <c r="I102" s="78">
        <v>0</v>
      </c>
      <c r="J102" s="78">
        <v>0</v>
      </c>
      <c r="K102" s="78">
        <v>0</v>
      </c>
      <c r="L102" s="78">
        <v>0</v>
      </c>
      <c r="M102" s="78">
        <v>0</v>
      </c>
      <c r="N102" s="78">
        <v>0</v>
      </c>
      <c r="O102" s="78">
        <v>0</v>
      </c>
      <c r="P102" s="78">
        <v>0</v>
      </c>
      <c r="Q102" s="77">
        <f t="shared" si="23"/>
        <v>0</v>
      </c>
      <c r="R102" s="7"/>
      <c r="S102" s="78">
        <v>0</v>
      </c>
      <c r="T102" s="78">
        <v>0</v>
      </c>
      <c r="U102" s="78">
        <v>0</v>
      </c>
      <c r="V102" s="78">
        <v>0</v>
      </c>
      <c r="W102" s="78">
        <v>0</v>
      </c>
      <c r="X102" s="78">
        <v>0</v>
      </c>
      <c r="Y102" s="78">
        <v>0</v>
      </c>
      <c r="Z102" s="78">
        <v>0</v>
      </c>
      <c r="AA102" s="78">
        <v>0</v>
      </c>
      <c r="AB102" s="78">
        <v>0</v>
      </c>
      <c r="AC102" s="78">
        <v>0</v>
      </c>
      <c r="AD102" s="78">
        <v>0</v>
      </c>
      <c r="AE102" s="77">
        <f t="shared" si="24"/>
        <v>0</v>
      </c>
    </row>
    <row r="103" spans="3:31" x14ac:dyDescent="0.2">
      <c r="C103" s="42"/>
      <c r="E103" s="78">
        <v>0</v>
      </c>
      <c r="F103" s="78">
        <v>0</v>
      </c>
      <c r="G103" s="78">
        <v>0</v>
      </c>
      <c r="H103" s="78">
        <v>0</v>
      </c>
      <c r="I103" s="78">
        <v>0</v>
      </c>
      <c r="J103" s="78">
        <v>0</v>
      </c>
      <c r="K103" s="78">
        <v>0</v>
      </c>
      <c r="L103" s="78">
        <v>0</v>
      </c>
      <c r="M103" s="78">
        <v>0</v>
      </c>
      <c r="N103" s="78">
        <v>0</v>
      </c>
      <c r="O103" s="78">
        <v>0</v>
      </c>
      <c r="P103" s="78">
        <v>0</v>
      </c>
      <c r="Q103" s="77">
        <f t="shared" si="23"/>
        <v>0</v>
      </c>
      <c r="R103" s="7"/>
      <c r="S103" s="78">
        <v>0</v>
      </c>
      <c r="T103" s="78">
        <v>0</v>
      </c>
      <c r="U103" s="78">
        <v>0</v>
      </c>
      <c r="V103" s="78">
        <v>0</v>
      </c>
      <c r="W103" s="78">
        <v>0</v>
      </c>
      <c r="X103" s="78">
        <v>0</v>
      </c>
      <c r="Y103" s="78">
        <v>0</v>
      </c>
      <c r="Z103" s="78">
        <v>0</v>
      </c>
      <c r="AA103" s="78">
        <v>0</v>
      </c>
      <c r="AB103" s="78">
        <v>0</v>
      </c>
      <c r="AC103" s="78">
        <v>0</v>
      </c>
      <c r="AD103" s="78">
        <v>0</v>
      </c>
      <c r="AE103" s="77">
        <f t="shared" si="24"/>
        <v>0</v>
      </c>
    </row>
    <row r="104" spans="3:31" x14ac:dyDescent="0.2">
      <c r="C104" s="42"/>
      <c r="E104" s="78">
        <v>0</v>
      </c>
      <c r="F104" s="78">
        <v>0</v>
      </c>
      <c r="G104" s="78">
        <v>0</v>
      </c>
      <c r="H104" s="78">
        <v>0</v>
      </c>
      <c r="I104" s="78">
        <v>0</v>
      </c>
      <c r="J104" s="78">
        <v>0</v>
      </c>
      <c r="K104" s="78">
        <v>0</v>
      </c>
      <c r="L104" s="78">
        <v>0</v>
      </c>
      <c r="M104" s="78">
        <v>0</v>
      </c>
      <c r="N104" s="78">
        <v>0</v>
      </c>
      <c r="O104" s="78">
        <v>0</v>
      </c>
      <c r="P104" s="78">
        <v>0</v>
      </c>
      <c r="Q104" s="77">
        <f t="shared" si="23"/>
        <v>0</v>
      </c>
      <c r="R104" s="7"/>
      <c r="S104" s="78">
        <v>0</v>
      </c>
      <c r="T104" s="78">
        <v>0</v>
      </c>
      <c r="U104" s="78">
        <v>0</v>
      </c>
      <c r="V104" s="78">
        <v>0</v>
      </c>
      <c r="W104" s="78">
        <v>0</v>
      </c>
      <c r="X104" s="78">
        <v>0</v>
      </c>
      <c r="Y104" s="78">
        <v>0</v>
      </c>
      <c r="Z104" s="78">
        <v>0</v>
      </c>
      <c r="AA104" s="78">
        <v>0</v>
      </c>
      <c r="AB104" s="78">
        <v>0</v>
      </c>
      <c r="AC104" s="78">
        <v>0</v>
      </c>
      <c r="AD104" s="78">
        <v>0</v>
      </c>
      <c r="AE104" s="77">
        <f t="shared" si="24"/>
        <v>0</v>
      </c>
    </row>
    <row r="105" spans="3:31" x14ac:dyDescent="0.2">
      <c r="C105" s="42"/>
      <c r="E105" s="78">
        <v>0</v>
      </c>
      <c r="F105" s="78">
        <v>0</v>
      </c>
      <c r="G105" s="78">
        <v>0</v>
      </c>
      <c r="H105" s="78">
        <v>0</v>
      </c>
      <c r="I105" s="78">
        <v>0</v>
      </c>
      <c r="J105" s="78">
        <v>0</v>
      </c>
      <c r="K105" s="78">
        <v>0</v>
      </c>
      <c r="L105" s="78">
        <v>0</v>
      </c>
      <c r="M105" s="78">
        <v>0</v>
      </c>
      <c r="N105" s="78">
        <v>0</v>
      </c>
      <c r="O105" s="78">
        <v>0</v>
      </c>
      <c r="P105" s="78">
        <v>0</v>
      </c>
      <c r="Q105" s="77">
        <f t="shared" si="23"/>
        <v>0</v>
      </c>
      <c r="R105" s="7"/>
      <c r="S105" s="78">
        <v>0</v>
      </c>
      <c r="T105" s="78">
        <v>0</v>
      </c>
      <c r="U105" s="78">
        <v>0</v>
      </c>
      <c r="V105" s="78">
        <v>0</v>
      </c>
      <c r="W105" s="78">
        <v>0</v>
      </c>
      <c r="X105" s="78">
        <v>0</v>
      </c>
      <c r="Y105" s="78">
        <v>0</v>
      </c>
      <c r="Z105" s="78">
        <v>0</v>
      </c>
      <c r="AA105" s="78">
        <v>0</v>
      </c>
      <c r="AB105" s="78">
        <v>0</v>
      </c>
      <c r="AC105" s="78">
        <v>0</v>
      </c>
      <c r="AD105" s="78">
        <v>0</v>
      </c>
      <c r="AE105" s="77">
        <f t="shared" si="24"/>
        <v>0</v>
      </c>
    </row>
    <row r="106" spans="3:31" x14ac:dyDescent="0.2">
      <c r="C106" s="42"/>
      <c r="E106" s="78">
        <v>0</v>
      </c>
      <c r="F106" s="78">
        <v>0</v>
      </c>
      <c r="G106" s="78">
        <v>0</v>
      </c>
      <c r="H106" s="78">
        <v>0</v>
      </c>
      <c r="I106" s="78">
        <v>0</v>
      </c>
      <c r="J106" s="78">
        <v>0</v>
      </c>
      <c r="K106" s="78">
        <v>0</v>
      </c>
      <c r="L106" s="78">
        <v>0</v>
      </c>
      <c r="M106" s="78">
        <v>0</v>
      </c>
      <c r="N106" s="78">
        <v>0</v>
      </c>
      <c r="O106" s="78">
        <v>0</v>
      </c>
      <c r="P106" s="78">
        <v>0</v>
      </c>
      <c r="Q106" s="77">
        <f t="shared" si="23"/>
        <v>0</v>
      </c>
      <c r="R106" s="7"/>
      <c r="S106" s="78">
        <v>0</v>
      </c>
      <c r="T106" s="78">
        <v>0</v>
      </c>
      <c r="U106" s="78">
        <v>0</v>
      </c>
      <c r="V106" s="78">
        <v>0</v>
      </c>
      <c r="W106" s="78">
        <v>0</v>
      </c>
      <c r="X106" s="78">
        <v>0</v>
      </c>
      <c r="Y106" s="78">
        <v>0</v>
      </c>
      <c r="Z106" s="78">
        <v>0</v>
      </c>
      <c r="AA106" s="78">
        <v>0</v>
      </c>
      <c r="AB106" s="78">
        <v>0</v>
      </c>
      <c r="AC106" s="78">
        <v>0</v>
      </c>
      <c r="AD106" s="78">
        <v>0</v>
      </c>
      <c r="AE106" s="77">
        <f t="shared" si="24"/>
        <v>0</v>
      </c>
    </row>
    <row r="107" spans="3:31" x14ac:dyDescent="0.2">
      <c r="C107" s="42"/>
      <c r="E107" s="78">
        <v>0</v>
      </c>
      <c r="F107" s="78">
        <v>0</v>
      </c>
      <c r="G107" s="78">
        <v>0</v>
      </c>
      <c r="H107" s="78">
        <v>0</v>
      </c>
      <c r="I107" s="78">
        <v>0</v>
      </c>
      <c r="J107" s="78">
        <v>0</v>
      </c>
      <c r="K107" s="78">
        <v>0</v>
      </c>
      <c r="L107" s="78">
        <v>0</v>
      </c>
      <c r="M107" s="78">
        <v>0</v>
      </c>
      <c r="N107" s="78">
        <v>0</v>
      </c>
      <c r="O107" s="78">
        <v>0</v>
      </c>
      <c r="P107" s="78">
        <v>0</v>
      </c>
      <c r="Q107" s="77">
        <f t="shared" si="23"/>
        <v>0</v>
      </c>
      <c r="R107" s="7"/>
      <c r="S107" s="78">
        <v>0</v>
      </c>
      <c r="T107" s="78">
        <v>0</v>
      </c>
      <c r="U107" s="78">
        <v>0</v>
      </c>
      <c r="V107" s="78">
        <v>0</v>
      </c>
      <c r="W107" s="78">
        <v>0</v>
      </c>
      <c r="X107" s="78">
        <v>0</v>
      </c>
      <c r="Y107" s="78">
        <v>0</v>
      </c>
      <c r="Z107" s="78">
        <v>0</v>
      </c>
      <c r="AA107" s="78">
        <v>0</v>
      </c>
      <c r="AB107" s="78">
        <v>0</v>
      </c>
      <c r="AC107" s="78">
        <v>0</v>
      </c>
      <c r="AD107" s="78">
        <v>0</v>
      </c>
      <c r="AE107" s="77">
        <f t="shared" si="24"/>
        <v>0</v>
      </c>
    </row>
    <row r="108" spans="3:31" x14ac:dyDescent="0.2">
      <c r="C108" s="42"/>
      <c r="E108" s="78">
        <v>0</v>
      </c>
      <c r="F108" s="78">
        <v>0</v>
      </c>
      <c r="G108" s="78">
        <v>0</v>
      </c>
      <c r="H108" s="78">
        <v>0</v>
      </c>
      <c r="I108" s="78">
        <v>0</v>
      </c>
      <c r="J108" s="78">
        <v>0</v>
      </c>
      <c r="K108" s="78">
        <v>0</v>
      </c>
      <c r="L108" s="78">
        <v>0</v>
      </c>
      <c r="M108" s="78">
        <v>0</v>
      </c>
      <c r="N108" s="78">
        <v>0</v>
      </c>
      <c r="O108" s="78">
        <v>0</v>
      </c>
      <c r="P108" s="78">
        <v>0</v>
      </c>
      <c r="Q108" s="77">
        <f t="shared" si="23"/>
        <v>0</v>
      </c>
      <c r="R108" s="7"/>
      <c r="S108" s="78">
        <v>0</v>
      </c>
      <c r="T108" s="78">
        <v>0</v>
      </c>
      <c r="U108" s="78">
        <v>0</v>
      </c>
      <c r="V108" s="78">
        <v>0</v>
      </c>
      <c r="W108" s="78">
        <v>0</v>
      </c>
      <c r="X108" s="78">
        <v>0</v>
      </c>
      <c r="Y108" s="78">
        <v>0</v>
      </c>
      <c r="Z108" s="78">
        <v>0</v>
      </c>
      <c r="AA108" s="78">
        <v>0</v>
      </c>
      <c r="AB108" s="78">
        <v>0</v>
      </c>
      <c r="AC108" s="78">
        <v>0</v>
      </c>
      <c r="AD108" s="78">
        <v>0</v>
      </c>
      <c r="AE108" s="77">
        <f t="shared" si="24"/>
        <v>0</v>
      </c>
    </row>
    <row r="109" spans="3:31" x14ac:dyDescent="0.2">
      <c r="C109" s="42"/>
      <c r="E109" s="78">
        <v>0</v>
      </c>
      <c r="F109" s="78">
        <v>0</v>
      </c>
      <c r="G109" s="78">
        <v>0</v>
      </c>
      <c r="H109" s="78">
        <v>0</v>
      </c>
      <c r="I109" s="78">
        <v>0</v>
      </c>
      <c r="J109" s="78">
        <v>0</v>
      </c>
      <c r="K109" s="78">
        <v>0</v>
      </c>
      <c r="L109" s="78">
        <v>0</v>
      </c>
      <c r="M109" s="78">
        <v>0</v>
      </c>
      <c r="N109" s="78">
        <v>0</v>
      </c>
      <c r="O109" s="78">
        <v>0</v>
      </c>
      <c r="P109" s="78">
        <v>0</v>
      </c>
      <c r="Q109" s="77">
        <f t="shared" si="23"/>
        <v>0</v>
      </c>
      <c r="R109" s="7"/>
      <c r="S109" s="78">
        <v>0</v>
      </c>
      <c r="T109" s="78">
        <v>0</v>
      </c>
      <c r="U109" s="78">
        <v>0</v>
      </c>
      <c r="V109" s="78">
        <v>0</v>
      </c>
      <c r="W109" s="78">
        <v>0</v>
      </c>
      <c r="X109" s="78">
        <v>0</v>
      </c>
      <c r="Y109" s="78">
        <v>0</v>
      </c>
      <c r="Z109" s="78">
        <v>0</v>
      </c>
      <c r="AA109" s="78">
        <v>0</v>
      </c>
      <c r="AB109" s="78">
        <v>0</v>
      </c>
      <c r="AC109" s="78">
        <v>0</v>
      </c>
      <c r="AD109" s="78">
        <v>0</v>
      </c>
      <c r="AE109" s="77">
        <f t="shared" si="24"/>
        <v>0</v>
      </c>
    </row>
  </sheetData>
  <mergeCells count="3">
    <mergeCell ref="C7:C8"/>
    <mergeCell ref="E7:Q7"/>
    <mergeCell ref="S7:AE7"/>
  </mergeCells>
  <pageMargins left="0.7" right="0.7" top="0.78740157499999996" bottom="0.78740157499999996" header="0.3" footer="0.3"/>
  <pageSetup paperSize="9" orientation="portrait" verticalDpi="0" r:id="rId1"/>
  <ignoredErrors>
    <ignoredError sqref="C7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B3:BV67"/>
  <sheetViews>
    <sheetView showGridLines="0" showRowColHeaders="0" workbookViewId="0">
      <pane xSplit="3" ySplit="12" topLeftCell="D13" activePane="bottomRight" state="frozen"/>
      <selection pane="topRight" activeCell="D1" sqref="D1"/>
      <selection pane="bottomLeft" activeCell="A11" sqref="A11"/>
      <selection pane="bottomRight" activeCell="C9" sqref="C9"/>
    </sheetView>
  </sheetViews>
  <sheetFormatPr baseColWidth="10" defaultRowHeight="12.75" x14ac:dyDescent="0.2"/>
  <cols>
    <col min="1" max="2" width="2" customWidth="1"/>
    <col min="3" max="3" width="28.5703125" style="9" customWidth="1"/>
    <col min="4" max="4" width="23.140625" style="9" customWidth="1"/>
    <col min="5" max="5" width="5" style="9" customWidth="1"/>
    <col min="6" max="6" width="4.42578125" style="9" customWidth="1"/>
    <col min="7" max="7" width="2.140625" customWidth="1"/>
    <col min="8" max="8" width="8.7109375" style="22" customWidth="1"/>
    <col min="9" max="20" width="8.7109375" customWidth="1"/>
    <col min="21" max="21" width="2.140625" customWidth="1"/>
    <col min="22" max="34" width="8.7109375" customWidth="1"/>
  </cols>
  <sheetData>
    <row r="3" spans="2:74" ht="28.5" customHeight="1" x14ac:dyDescent="0.2"/>
    <row r="4" spans="2:74" ht="26.25" customHeight="1" x14ac:dyDescent="0.2">
      <c r="B4" s="15"/>
      <c r="C4" s="58" t="s">
        <v>248</v>
      </c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  <c r="AU4" s="58"/>
      <c r="AV4" s="58"/>
      <c r="AW4" s="58"/>
      <c r="AX4" s="58"/>
      <c r="AY4" s="58"/>
      <c r="AZ4" s="58"/>
      <c r="BA4" s="58"/>
      <c r="BB4" s="58"/>
      <c r="BC4" s="58"/>
      <c r="BD4" s="58"/>
      <c r="BE4" s="58"/>
      <c r="BF4" s="58"/>
      <c r="BG4" s="58"/>
      <c r="BH4" s="58"/>
      <c r="BI4" s="58"/>
      <c r="BJ4" s="58"/>
      <c r="BK4" s="58"/>
      <c r="BL4" s="58"/>
      <c r="BM4" s="58"/>
      <c r="BN4" s="58"/>
      <c r="BO4" s="58"/>
      <c r="BP4" s="58"/>
      <c r="BQ4" s="58"/>
      <c r="BR4" s="58"/>
      <c r="BS4" s="58"/>
      <c r="BT4" s="58"/>
      <c r="BU4" s="58"/>
      <c r="BV4" s="58"/>
    </row>
    <row r="5" spans="2:74" x14ac:dyDescent="0.2">
      <c r="C5" s="4"/>
      <c r="D5" s="4"/>
      <c r="E5" s="4"/>
      <c r="F5" s="4"/>
      <c r="G5" s="3"/>
      <c r="H5" s="21"/>
      <c r="I5" s="3"/>
      <c r="J5" s="3"/>
      <c r="K5" s="2"/>
      <c r="L5" s="3"/>
      <c r="M5" s="2"/>
    </row>
    <row r="6" spans="2:74" x14ac:dyDescent="0.2">
      <c r="C6" s="4"/>
      <c r="D6" s="4"/>
      <c r="E6" s="4"/>
      <c r="F6" s="4"/>
      <c r="G6" s="3"/>
    </row>
    <row r="7" spans="2:74" x14ac:dyDescent="0.2">
      <c r="C7" s="82" t="str">
        <f>Stammdaten!E7</f>
        <v>Muster GmbH</v>
      </c>
      <c r="G7" s="16"/>
      <c r="H7" s="83">
        <f>'GuV - Gesamtübersicht'!G7</f>
        <v>2019</v>
      </c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16"/>
      <c r="V7" s="83">
        <f>'GuV - Gesamtübersicht'!U7</f>
        <v>2020</v>
      </c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</row>
    <row r="8" spans="2:74" x14ac:dyDescent="0.2">
      <c r="C8" s="82"/>
      <c r="H8" s="25" t="str">
        <f>'GuV - Gesamtübersicht'!G8</f>
        <v>Januar</v>
      </c>
      <c r="I8" s="25" t="str">
        <f>'GuV - Gesamtübersicht'!H8</f>
        <v>Februar</v>
      </c>
      <c r="J8" s="25" t="str">
        <f>'GuV - Gesamtübersicht'!I8</f>
        <v>März</v>
      </c>
      <c r="K8" s="25" t="str">
        <f>'GuV - Gesamtübersicht'!J8</f>
        <v>April</v>
      </c>
      <c r="L8" s="25" t="str">
        <f>'GuV - Gesamtübersicht'!K8</f>
        <v>Mai</v>
      </c>
      <c r="M8" s="25" t="str">
        <f>'GuV - Gesamtübersicht'!L8</f>
        <v>Juni</v>
      </c>
      <c r="N8" s="25" t="str">
        <f>'GuV - Gesamtübersicht'!M8</f>
        <v>Juli</v>
      </c>
      <c r="O8" s="25" t="str">
        <f>'GuV - Gesamtübersicht'!N8</f>
        <v>August</v>
      </c>
      <c r="P8" s="25" t="str">
        <f>'GuV - Gesamtübersicht'!O8</f>
        <v>September</v>
      </c>
      <c r="Q8" s="25" t="str">
        <f>'GuV - Gesamtübersicht'!P8</f>
        <v>Oktober</v>
      </c>
      <c r="R8" s="25" t="str">
        <f>'GuV - Gesamtübersicht'!Q8</f>
        <v>November</v>
      </c>
      <c r="S8" s="25" t="str">
        <f>'GuV - Gesamtübersicht'!R8</f>
        <v>Dezember</v>
      </c>
      <c r="T8" s="26" t="s">
        <v>97</v>
      </c>
      <c r="U8" s="16"/>
      <c r="V8" s="25" t="str">
        <f>'GuV - Gesamtübersicht'!U8</f>
        <v>Januar</v>
      </c>
      <c r="W8" s="25" t="str">
        <f>'GuV - Gesamtübersicht'!V8</f>
        <v>Februar</v>
      </c>
      <c r="X8" s="25" t="str">
        <f>'GuV - Gesamtübersicht'!W8</f>
        <v>März</v>
      </c>
      <c r="Y8" s="25" t="str">
        <f>'GuV - Gesamtübersicht'!X8</f>
        <v>April</v>
      </c>
      <c r="Z8" s="25" t="str">
        <f>'GuV - Gesamtübersicht'!Y8</f>
        <v>Mai</v>
      </c>
      <c r="AA8" s="25" t="str">
        <f>'GuV - Gesamtübersicht'!Z8</f>
        <v>Juni</v>
      </c>
      <c r="AB8" s="25" t="str">
        <f>'GuV - Gesamtübersicht'!AA8</f>
        <v>Juli</v>
      </c>
      <c r="AC8" s="25" t="str">
        <f>'GuV - Gesamtübersicht'!AB8</f>
        <v>August</v>
      </c>
      <c r="AD8" s="25" t="str">
        <f>'GuV - Gesamtübersicht'!AC8</f>
        <v>September</v>
      </c>
      <c r="AE8" s="25" t="str">
        <f>'GuV - Gesamtübersicht'!AD8</f>
        <v>Oktober</v>
      </c>
      <c r="AF8" s="25" t="str">
        <f>'GuV - Gesamtübersicht'!AE8</f>
        <v>November</v>
      </c>
      <c r="AG8" s="25" t="str">
        <f>'GuV - Gesamtübersicht'!AF8</f>
        <v>Dezember</v>
      </c>
      <c r="AH8" s="26" t="s">
        <v>97</v>
      </c>
    </row>
    <row r="9" spans="2:74" x14ac:dyDescent="0.2">
      <c r="D9" s="55"/>
    </row>
    <row r="10" spans="2:74" x14ac:dyDescent="0.2">
      <c r="C10" s="31" t="s">
        <v>129</v>
      </c>
      <c r="H10" s="28">
        <f>SUMIF($D$18:$D$67,"L",H18:H67)</f>
        <v>0</v>
      </c>
      <c r="I10" s="28">
        <f t="shared" ref="I10:S10" si="0">SUMIF($D$18:$D$67,"L",I18:I67)</f>
        <v>0</v>
      </c>
      <c r="J10" s="28">
        <f t="shared" si="0"/>
        <v>0</v>
      </c>
      <c r="K10" s="28">
        <f t="shared" si="0"/>
        <v>0</v>
      </c>
      <c r="L10" s="28">
        <f t="shared" si="0"/>
        <v>0</v>
      </c>
      <c r="M10" s="28">
        <f t="shared" si="0"/>
        <v>0</v>
      </c>
      <c r="N10" s="28">
        <f t="shared" si="0"/>
        <v>0</v>
      </c>
      <c r="O10" s="28">
        <f t="shared" si="0"/>
        <v>0</v>
      </c>
      <c r="P10" s="28">
        <f t="shared" si="0"/>
        <v>0</v>
      </c>
      <c r="Q10" s="28">
        <f t="shared" si="0"/>
        <v>0</v>
      </c>
      <c r="R10" s="28">
        <f t="shared" si="0"/>
        <v>0</v>
      </c>
      <c r="S10" s="28">
        <f t="shared" si="0"/>
        <v>0</v>
      </c>
      <c r="T10" s="28">
        <f t="shared" ref="T10:T11" si="1">SUM(H10:S10)</f>
        <v>0</v>
      </c>
      <c r="U10" s="28"/>
      <c r="V10" s="28">
        <f>SUMIF($D$18:$D$67,"L",V18:V67)</f>
        <v>0</v>
      </c>
      <c r="W10" s="28">
        <f t="shared" ref="W10:AG10" si="2">SUMIF($D$18:$D$67,"L",W18:W67)</f>
        <v>0</v>
      </c>
      <c r="X10" s="28">
        <f t="shared" si="2"/>
        <v>0</v>
      </c>
      <c r="Y10" s="28">
        <f t="shared" si="2"/>
        <v>0</v>
      </c>
      <c r="Z10" s="28">
        <f t="shared" si="2"/>
        <v>0</v>
      </c>
      <c r="AA10" s="28">
        <f t="shared" si="2"/>
        <v>0</v>
      </c>
      <c r="AB10" s="28">
        <f t="shared" si="2"/>
        <v>0</v>
      </c>
      <c r="AC10" s="28">
        <f t="shared" si="2"/>
        <v>0</v>
      </c>
      <c r="AD10" s="28">
        <f t="shared" si="2"/>
        <v>0</v>
      </c>
      <c r="AE10" s="28">
        <f t="shared" si="2"/>
        <v>0</v>
      </c>
      <c r="AF10" s="28">
        <f t="shared" si="2"/>
        <v>0</v>
      </c>
      <c r="AG10" s="28">
        <f t="shared" si="2"/>
        <v>0</v>
      </c>
      <c r="AH10" s="28">
        <f t="shared" ref="AH10:AH11" si="3">SUM(V10:AG10)</f>
        <v>0</v>
      </c>
    </row>
    <row r="11" spans="2:74" x14ac:dyDescent="0.2">
      <c r="C11" s="31" t="s">
        <v>130</v>
      </c>
      <c r="H11" s="28">
        <f>SUM(H18:H67)-H10</f>
        <v>0</v>
      </c>
      <c r="I11" s="28">
        <f t="shared" ref="I11:S11" si="4">SUM(I18:I67)-I10</f>
        <v>0</v>
      </c>
      <c r="J11" s="28">
        <f t="shared" si="4"/>
        <v>0</v>
      </c>
      <c r="K11" s="28">
        <f t="shared" si="4"/>
        <v>0</v>
      </c>
      <c r="L11" s="28">
        <f t="shared" si="4"/>
        <v>0</v>
      </c>
      <c r="M11" s="28">
        <f t="shared" si="4"/>
        <v>0</v>
      </c>
      <c r="N11" s="28">
        <f t="shared" si="4"/>
        <v>0</v>
      </c>
      <c r="O11" s="28">
        <f t="shared" si="4"/>
        <v>0</v>
      </c>
      <c r="P11" s="28">
        <f t="shared" si="4"/>
        <v>0</v>
      </c>
      <c r="Q11" s="28">
        <f t="shared" si="4"/>
        <v>0</v>
      </c>
      <c r="R11" s="28">
        <f t="shared" si="4"/>
        <v>0</v>
      </c>
      <c r="S11" s="28">
        <f t="shared" si="4"/>
        <v>0</v>
      </c>
      <c r="T11" s="28">
        <f t="shared" si="1"/>
        <v>0</v>
      </c>
      <c r="U11" s="28"/>
      <c r="V11" s="28">
        <f>SUM(V18:V67)-V10</f>
        <v>0</v>
      </c>
      <c r="W11" s="28">
        <f t="shared" ref="W11" si="5">SUM(W18:W67)-W10</f>
        <v>0</v>
      </c>
      <c r="X11" s="28">
        <f t="shared" ref="X11" si="6">SUM(X18:X67)-X10</f>
        <v>0</v>
      </c>
      <c r="Y11" s="28">
        <f t="shared" ref="Y11" si="7">SUM(Y18:Y67)-Y10</f>
        <v>0</v>
      </c>
      <c r="Z11" s="28">
        <f t="shared" ref="Z11" si="8">SUM(Z18:Z67)-Z10</f>
        <v>0</v>
      </c>
      <c r="AA11" s="28">
        <f t="shared" ref="AA11" si="9">SUM(AA18:AA67)-AA10</f>
        <v>0</v>
      </c>
      <c r="AB11" s="28">
        <f t="shared" ref="AB11" si="10">SUM(AB18:AB67)-AB10</f>
        <v>0</v>
      </c>
      <c r="AC11" s="28">
        <f t="shared" ref="AC11" si="11">SUM(AC18:AC67)-AC10</f>
        <v>0</v>
      </c>
      <c r="AD11" s="28">
        <f t="shared" ref="AD11" si="12">SUM(AD18:AD67)-AD10</f>
        <v>0</v>
      </c>
      <c r="AE11" s="28">
        <f t="shared" ref="AE11" si="13">SUM(AE18:AE67)-AE10</f>
        <v>0</v>
      </c>
      <c r="AF11" s="28">
        <f t="shared" ref="AF11" si="14">SUM(AF18:AF67)-AF10</f>
        <v>0</v>
      </c>
      <c r="AG11" s="28">
        <f t="shared" ref="AG11" si="15">SUM(AG18:AG67)-AG10</f>
        <v>0</v>
      </c>
      <c r="AH11" s="28">
        <f t="shared" si="3"/>
        <v>0</v>
      </c>
    </row>
    <row r="12" spans="2:74" x14ac:dyDescent="0.2">
      <c r="C12" s="31" t="s">
        <v>133</v>
      </c>
      <c r="D12" s="4"/>
      <c r="E12" s="4"/>
      <c r="F12" s="4"/>
      <c r="H12" s="28">
        <f>(H10+H11)*H16%</f>
        <v>0</v>
      </c>
      <c r="I12" s="28">
        <f t="shared" ref="I12:S12" si="16">(I10+I11)*I16%</f>
        <v>0</v>
      </c>
      <c r="J12" s="28">
        <f t="shared" si="16"/>
        <v>0</v>
      </c>
      <c r="K12" s="28">
        <f t="shared" si="16"/>
        <v>0</v>
      </c>
      <c r="L12" s="28">
        <f t="shared" si="16"/>
        <v>0</v>
      </c>
      <c r="M12" s="28">
        <f t="shared" si="16"/>
        <v>0</v>
      </c>
      <c r="N12" s="28">
        <f t="shared" si="16"/>
        <v>0</v>
      </c>
      <c r="O12" s="28">
        <f t="shared" si="16"/>
        <v>0</v>
      </c>
      <c r="P12" s="28">
        <f t="shared" si="16"/>
        <v>0</v>
      </c>
      <c r="Q12" s="28">
        <f t="shared" si="16"/>
        <v>0</v>
      </c>
      <c r="R12" s="28">
        <f t="shared" si="16"/>
        <v>0</v>
      </c>
      <c r="S12" s="28">
        <f t="shared" si="16"/>
        <v>0</v>
      </c>
      <c r="T12" s="28">
        <f>SUM(H12:S12)</f>
        <v>0</v>
      </c>
      <c r="U12" s="28"/>
      <c r="V12" s="28">
        <f>(V10+V11)*V16%</f>
        <v>0</v>
      </c>
      <c r="W12" s="28">
        <f t="shared" ref="W12" si="17">(W10+W11)*W16%</f>
        <v>0</v>
      </c>
      <c r="X12" s="28">
        <f t="shared" ref="X12" si="18">(X10+X11)*X16%</f>
        <v>0</v>
      </c>
      <c r="Y12" s="28">
        <f t="shared" ref="Y12" si="19">(Y10+Y11)*Y16%</f>
        <v>0</v>
      </c>
      <c r="Z12" s="28">
        <f t="shared" ref="Z12" si="20">(Z10+Z11)*Z16%</f>
        <v>0</v>
      </c>
      <c r="AA12" s="28">
        <f t="shared" ref="AA12" si="21">(AA10+AA11)*AA16%</f>
        <v>0</v>
      </c>
      <c r="AB12" s="28">
        <f t="shared" ref="AB12" si="22">(AB10+AB11)*AB16%</f>
        <v>0</v>
      </c>
      <c r="AC12" s="28">
        <f t="shared" ref="AC12" si="23">(AC10+AC11)*AC16%</f>
        <v>0</v>
      </c>
      <c r="AD12" s="28">
        <f t="shared" ref="AD12" si="24">(AD10+AD11)*AD16%</f>
        <v>0</v>
      </c>
      <c r="AE12" s="28">
        <f t="shared" ref="AE12" si="25">(AE10+AE11)*AE16%</f>
        <v>0</v>
      </c>
      <c r="AF12" s="28">
        <f t="shared" ref="AF12" si="26">(AF10+AF11)*AF16%</f>
        <v>0</v>
      </c>
      <c r="AG12" s="28">
        <f t="shared" ref="AG12" si="27">(AG10+AG11)*AG16%</f>
        <v>0</v>
      </c>
      <c r="AH12" s="28">
        <f>SUM(V12:AG12)</f>
        <v>0</v>
      </c>
    </row>
    <row r="13" spans="2:74" x14ac:dyDescent="0.2">
      <c r="D13" s="54" t="s">
        <v>249</v>
      </c>
      <c r="E13" s="54" t="s">
        <v>246</v>
      </c>
      <c r="F13" s="54" t="s">
        <v>245</v>
      </c>
    </row>
    <row r="14" spans="2:74" x14ac:dyDescent="0.2">
      <c r="E14" s="28">
        <f>SUM(E18:E67)</f>
        <v>0</v>
      </c>
      <c r="F14" s="48">
        <f>SUM(F18:F67)</f>
        <v>0</v>
      </c>
    </row>
    <row r="16" spans="2:74" x14ac:dyDescent="0.2">
      <c r="C16" s="31" t="s">
        <v>247</v>
      </c>
      <c r="H16" s="43">
        <v>0</v>
      </c>
      <c r="I16" s="43">
        <f>H16</f>
        <v>0</v>
      </c>
      <c r="J16" s="43">
        <f t="shared" ref="J16:S16" si="28">I16</f>
        <v>0</v>
      </c>
      <c r="K16" s="43">
        <f t="shared" si="28"/>
        <v>0</v>
      </c>
      <c r="L16" s="43">
        <f t="shared" si="28"/>
        <v>0</v>
      </c>
      <c r="M16" s="43">
        <f t="shared" si="28"/>
        <v>0</v>
      </c>
      <c r="N16" s="43">
        <f t="shared" si="28"/>
        <v>0</v>
      </c>
      <c r="O16" s="43">
        <f t="shared" si="28"/>
        <v>0</v>
      </c>
      <c r="P16" s="43">
        <f t="shared" si="28"/>
        <v>0</v>
      </c>
      <c r="Q16" s="43">
        <f t="shared" si="28"/>
        <v>0</v>
      </c>
      <c r="R16" s="43">
        <f t="shared" si="28"/>
        <v>0</v>
      </c>
      <c r="S16" s="43">
        <f t="shared" si="28"/>
        <v>0</v>
      </c>
      <c r="V16" s="43">
        <f>S16</f>
        <v>0</v>
      </c>
      <c r="W16" s="43">
        <f>V16</f>
        <v>0</v>
      </c>
      <c r="X16" s="43">
        <f t="shared" ref="X16:AG16" si="29">W16</f>
        <v>0</v>
      </c>
      <c r="Y16" s="43">
        <f t="shared" si="29"/>
        <v>0</v>
      </c>
      <c r="Z16" s="43">
        <f t="shared" si="29"/>
        <v>0</v>
      </c>
      <c r="AA16" s="43">
        <f t="shared" si="29"/>
        <v>0</v>
      </c>
      <c r="AB16" s="43">
        <f t="shared" si="29"/>
        <v>0</v>
      </c>
      <c r="AC16" s="43">
        <f t="shared" si="29"/>
        <v>0</v>
      </c>
      <c r="AD16" s="43">
        <f t="shared" si="29"/>
        <v>0</v>
      </c>
      <c r="AE16" s="43">
        <f t="shared" si="29"/>
        <v>0</v>
      </c>
      <c r="AF16" s="43">
        <f t="shared" si="29"/>
        <v>0</v>
      </c>
      <c r="AG16" s="43">
        <f t="shared" si="29"/>
        <v>0</v>
      </c>
    </row>
    <row r="17" spans="3:34" x14ac:dyDescent="0.2">
      <c r="D17" s="55"/>
    </row>
    <row r="18" spans="3:34" x14ac:dyDescent="0.2">
      <c r="C18" s="42" t="s">
        <v>195</v>
      </c>
      <c r="D18" s="39"/>
      <c r="E18" s="56">
        <v>0</v>
      </c>
      <c r="F18" s="57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v>0</v>
      </c>
      <c r="P18" s="43">
        <v>0</v>
      </c>
      <c r="Q18" s="43">
        <v>0</v>
      </c>
      <c r="R18" s="43">
        <v>0</v>
      </c>
      <c r="S18" s="43">
        <v>0</v>
      </c>
      <c r="T18" s="44">
        <f>SUM(H18:S18)</f>
        <v>0</v>
      </c>
      <c r="U18" s="17"/>
      <c r="V18" s="43">
        <v>0</v>
      </c>
      <c r="W18" s="43">
        <v>0</v>
      </c>
      <c r="X18" s="43">
        <v>0</v>
      </c>
      <c r="Y18" s="43">
        <v>0</v>
      </c>
      <c r="Z18" s="43">
        <v>0</v>
      </c>
      <c r="AA18" s="43">
        <v>0</v>
      </c>
      <c r="AB18" s="43">
        <v>0</v>
      </c>
      <c r="AC18" s="43">
        <v>0</v>
      </c>
      <c r="AD18" s="43">
        <v>0</v>
      </c>
      <c r="AE18" s="43">
        <v>0</v>
      </c>
      <c r="AF18" s="43">
        <v>0</v>
      </c>
      <c r="AG18" s="43">
        <v>0</v>
      </c>
      <c r="AH18" s="44">
        <f>SUM(V18:AG18)</f>
        <v>0</v>
      </c>
    </row>
    <row r="19" spans="3:34" x14ac:dyDescent="0.2">
      <c r="C19" s="42" t="s">
        <v>196</v>
      </c>
      <c r="D19" s="39"/>
      <c r="E19" s="56">
        <v>0</v>
      </c>
      <c r="F19" s="57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v>0</v>
      </c>
      <c r="P19" s="43">
        <v>0</v>
      </c>
      <c r="Q19" s="43">
        <v>0</v>
      </c>
      <c r="R19" s="43">
        <v>0</v>
      </c>
      <c r="S19" s="43">
        <v>0</v>
      </c>
      <c r="T19" s="44">
        <f t="shared" ref="T19:T36" si="30">SUM(H19:S19)</f>
        <v>0</v>
      </c>
      <c r="V19" s="43">
        <v>0</v>
      </c>
      <c r="W19" s="43">
        <v>0</v>
      </c>
      <c r="X19" s="43">
        <v>0</v>
      </c>
      <c r="Y19" s="43">
        <v>0</v>
      </c>
      <c r="Z19" s="43">
        <v>0</v>
      </c>
      <c r="AA19" s="43">
        <v>0</v>
      </c>
      <c r="AB19" s="43">
        <v>0</v>
      </c>
      <c r="AC19" s="43">
        <v>0</v>
      </c>
      <c r="AD19" s="43">
        <v>0</v>
      </c>
      <c r="AE19" s="43">
        <v>0</v>
      </c>
      <c r="AF19" s="43">
        <v>0</v>
      </c>
      <c r="AG19" s="43">
        <v>0</v>
      </c>
      <c r="AH19" s="44">
        <f t="shared" ref="AH19:AH36" si="31">SUM(V19:AG19)</f>
        <v>0</v>
      </c>
    </row>
    <row r="20" spans="3:34" x14ac:dyDescent="0.2">
      <c r="C20" s="42" t="s">
        <v>197</v>
      </c>
      <c r="D20" s="39"/>
      <c r="E20" s="56">
        <v>0</v>
      </c>
      <c r="F20" s="57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v>0</v>
      </c>
      <c r="P20" s="43">
        <v>0</v>
      </c>
      <c r="Q20" s="43">
        <v>0</v>
      </c>
      <c r="R20" s="43">
        <v>0</v>
      </c>
      <c r="S20" s="43">
        <v>0</v>
      </c>
      <c r="T20" s="44">
        <f t="shared" si="30"/>
        <v>0</v>
      </c>
      <c r="V20" s="43">
        <v>0</v>
      </c>
      <c r="W20" s="43">
        <v>0</v>
      </c>
      <c r="X20" s="43">
        <v>0</v>
      </c>
      <c r="Y20" s="43">
        <v>0</v>
      </c>
      <c r="Z20" s="43">
        <v>0</v>
      </c>
      <c r="AA20" s="43">
        <v>0</v>
      </c>
      <c r="AB20" s="43">
        <v>0</v>
      </c>
      <c r="AC20" s="43">
        <v>0</v>
      </c>
      <c r="AD20" s="43">
        <v>0</v>
      </c>
      <c r="AE20" s="43">
        <v>0</v>
      </c>
      <c r="AF20" s="43">
        <v>0</v>
      </c>
      <c r="AG20" s="43">
        <v>0</v>
      </c>
      <c r="AH20" s="44">
        <f t="shared" si="31"/>
        <v>0</v>
      </c>
    </row>
    <row r="21" spans="3:34" x14ac:dyDescent="0.2">
      <c r="C21" s="42" t="s">
        <v>198</v>
      </c>
      <c r="D21" s="39"/>
      <c r="E21" s="56">
        <v>0</v>
      </c>
      <c r="F21" s="57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v>0</v>
      </c>
      <c r="P21" s="43">
        <v>0</v>
      </c>
      <c r="Q21" s="43">
        <v>0</v>
      </c>
      <c r="R21" s="43">
        <v>0</v>
      </c>
      <c r="S21" s="43">
        <v>0</v>
      </c>
      <c r="T21" s="44">
        <f t="shared" si="30"/>
        <v>0</v>
      </c>
      <c r="V21" s="43">
        <v>0</v>
      </c>
      <c r="W21" s="43">
        <v>0</v>
      </c>
      <c r="X21" s="43">
        <v>0</v>
      </c>
      <c r="Y21" s="43">
        <v>0</v>
      </c>
      <c r="Z21" s="43">
        <v>0</v>
      </c>
      <c r="AA21" s="43">
        <v>0</v>
      </c>
      <c r="AB21" s="43">
        <v>0</v>
      </c>
      <c r="AC21" s="43">
        <v>0</v>
      </c>
      <c r="AD21" s="43">
        <v>0</v>
      </c>
      <c r="AE21" s="43">
        <v>0</v>
      </c>
      <c r="AF21" s="43">
        <v>0</v>
      </c>
      <c r="AG21" s="43">
        <v>0</v>
      </c>
      <c r="AH21" s="44">
        <f t="shared" si="31"/>
        <v>0</v>
      </c>
    </row>
    <row r="22" spans="3:34" x14ac:dyDescent="0.2">
      <c r="C22" s="42" t="s">
        <v>199</v>
      </c>
      <c r="D22" s="39"/>
      <c r="E22" s="56">
        <v>0</v>
      </c>
      <c r="F22" s="57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43">
        <v>0</v>
      </c>
      <c r="P22" s="43">
        <v>0</v>
      </c>
      <c r="Q22" s="43">
        <v>0</v>
      </c>
      <c r="R22" s="43">
        <v>0</v>
      </c>
      <c r="S22" s="43">
        <v>0</v>
      </c>
      <c r="T22" s="44">
        <f t="shared" si="30"/>
        <v>0</v>
      </c>
      <c r="V22" s="43">
        <v>0</v>
      </c>
      <c r="W22" s="43">
        <v>0</v>
      </c>
      <c r="X22" s="43">
        <v>0</v>
      </c>
      <c r="Y22" s="43">
        <v>0</v>
      </c>
      <c r="Z22" s="43">
        <v>0</v>
      </c>
      <c r="AA22" s="43">
        <v>0</v>
      </c>
      <c r="AB22" s="43">
        <v>0</v>
      </c>
      <c r="AC22" s="43">
        <v>0</v>
      </c>
      <c r="AD22" s="43">
        <v>0</v>
      </c>
      <c r="AE22" s="43">
        <v>0</v>
      </c>
      <c r="AF22" s="43">
        <v>0</v>
      </c>
      <c r="AG22" s="43">
        <v>0</v>
      </c>
      <c r="AH22" s="44">
        <f t="shared" si="31"/>
        <v>0</v>
      </c>
    </row>
    <row r="23" spans="3:34" x14ac:dyDescent="0.2">
      <c r="C23" s="42" t="s">
        <v>200</v>
      </c>
      <c r="D23" s="39"/>
      <c r="E23" s="56">
        <v>0</v>
      </c>
      <c r="F23" s="57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v>0</v>
      </c>
      <c r="P23" s="43">
        <v>0</v>
      </c>
      <c r="Q23" s="43">
        <v>0</v>
      </c>
      <c r="R23" s="43">
        <v>0</v>
      </c>
      <c r="S23" s="43">
        <v>0</v>
      </c>
      <c r="T23" s="44">
        <f t="shared" si="30"/>
        <v>0</v>
      </c>
      <c r="V23" s="43">
        <v>0</v>
      </c>
      <c r="W23" s="43">
        <v>0</v>
      </c>
      <c r="X23" s="43">
        <v>0</v>
      </c>
      <c r="Y23" s="43">
        <v>0</v>
      </c>
      <c r="Z23" s="43">
        <v>0</v>
      </c>
      <c r="AA23" s="43">
        <v>0</v>
      </c>
      <c r="AB23" s="43">
        <v>0</v>
      </c>
      <c r="AC23" s="43">
        <v>0</v>
      </c>
      <c r="AD23" s="43">
        <v>0</v>
      </c>
      <c r="AE23" s="43">
        <v>0</v>
      </c>
      <c r="AF23" s="43">
        <v>0</v>
      </c>
      <c r="AG23" s="43">
        <v>0</v>
      </c>
      <c r="AH23" s="44">
        <f t="shared" si="31"/>
        <v>0</v>
      </c>
    </row>
    <row r="24" spans="3:34" x14ac:dyDescent="0.2">
      <c r="C24" s="42" t="s">
        <v>201</v>
      </c>
      <c r="D24" s="39"/>
      <c r="E24" s="56">
        <v>0</v>
      </c>
      <c r="F24" s="57">
        <v>0</v>
      </c>
      <c r="G24" s="16"/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v>0</v>
      </c>
      <c r="O24" s="43">
        <v>0</v>
      </c>
      <c r="P24" s="43">
        <v>0</v>
      </c>
      <c r="Q24" s="43">
        <v>0</v>
      </c>
      <c r="R24" s="43">
        <v>0</v>
      </c>
      <c r="S24" s="43">
        <v>0</v>
      </c>
      <c r="T24" s="44">
        <f t="shared" si="30"/>
        <v>0</v>
      </c>
      <c r="V24" s="43">
        <v>0</v>
      </c>
      <c r="W24" s="43">
        <v>0</v>
      </c>
      <c r="X24" s="43">
        <v>0</v>
      </c>
      <c r="Y24" s="43">
        <v>0</v>
      </c>
      <c r="Z24" s="43">
        <v>0</v>
      </c>
      <c r="AA24" s="43">
        <v>0</v>
      </c>
      <c r="AB24" s="43">
        <v>0</v>
      </c>
      <c r="AC24" s="43">
        <v>0</v>
      </c>
      <c r="AD24" s="43">
        <v>0</v>
      </c>
      <c r="AE24" s="43">
        <v>0</v>
      </c>
      <c r="AF24" s="43">
        <v>0</v>
      </c>
      <c r="AG24" s="43">
        <v>0</v>
      </c>
      <c r="AH24" s="44">
        <f t="shared" si="31"/>
        <v>0</v>
      </c>
    </row>
    <row r="25" spans="3:34" x14ac:dyDescent="0.2">
      <c r="C25" s="42" t="s">
        <v>202</v>
      </c>
      <c r="D25" s="39"/>
      <c r="E25" s="56">
        <v>0</v>
      </c>
      <c r="F25" s="57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v>0</v>
      </c>
      <c r="O25" s="43">
        <v>0</v>
      </c>
      <c r="P25" s="43">
        <v>0</v>
      </c>
      <c r="Q25" s="43">
        <v>0</v>
      </c>
      <c r="R25" s="43">
        <v>0</v>
      </c>
      <c r="S25" s="43">
        <v>0</v>
      </c>
      <c r="T25" s="44">
        <f t="shared" si="30"/>
        <v>0</v>
      </c>
      <c r="V25" s="43">
        <v>0</v>
      </c>
      <c r="W25" s="43">
        <v>0</v>
      </c>
      <c r="X25" s="43">
        <v>0</v>
      </c>
      <c r="Y25" s="43">
        <v>0</v>
      </c>
      <c r="Z25" s="43">
        <v>0</v>
      </c>
      <c r="AA25" s="43">
        <v>0</v>
      </c>
      <c r="AB25" s="43">
        <v>0</v>
      </c>
      <c r="AC25" s="43">
        <v>0</v>
      </c>
      <c r="AD25" s="43">
        <v>0</v>
      </c>
      <c r="AE25" s="43">
        <v>0</v>
      </c>
      <c r="AF25" s="43">
        <v>0</v>
      </c>
      <c r="AG25" s="43">
        <v>0</v>
      </c>
      <c r="AH25" s="44">
        <f t="shared" si="31"/>
        <v>0</v>
      </c>
    </row>
    <row r="26" spans="3:34" x14ac:dyDescent="0.2">
      <c r="C26" s="42" t="s">
        <v>203</v>
      </c>
      <c r="D26" s="39"/>
      <c r="E26" s="56">
        <v>0</v>
      </c>
      <c r="F26" s="57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v>0</v>
      </c>
      <c r="O26" s="43">
        <v>0</v>
      </c>
      <c r="P26" s="43">
        <v>0</v>
      </c>
      <c r="Q26" s="43">
        <v>0</v>
      </c>
      <c r="R26" s="43">
        <v>0</v>
      </c>
      <c r="S26" s="43">
        <v>0</v>
      </c>
      <c r="T26" s="44">
        <f t="shared" si="30"/>
        <v>0</v>
      </c>
      <c r="V26" s="43">
        <v>0</v>
      </c>
      <c r="W26" s="43">
        <v>0</v>
      </c>
      <c r="X26" s="43">
        <v>0</v>
      </c>
      <c r="Y26" s="43">
        <v>0</v>
      </c>
      <c r="Z26" s="43">
        <v>0</v>
      </c>
      <c r="AA26" s="43">
        <v>0</v>
      </c>
      <c r="AB26" s="43">
        <v>0</v>
      </c>
      <c r="AC26" s="43">
        <v>0</v>
      </c>
      <c r="AD26" s="43">
        <v>0</v>
      </c>
      <c r="AE26" s="43">
        <v>0</v>
      </c>
      <c r="AF26" s="43">
        <v>0</v>
      </c>
      <c r="AG26" s="43">
        <v>0</v>
      </c>
      <c r="AH26" s="44">
        <f t="shared" si="31"/>
        <v>0</v>
      </c>
    </row>
    <row r="27" spans="3:34" x14ac:dyDescent="0.2">
      <c r="C27" s="42" t="s">
        <v>204</v>
      </c>
      <c r="D27" s="39"/>
      <c r="E27" s="56">
        <v>0</v>
      </c>
      <c r="F27" s="57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v>0</v>
      </c>
      <c r="O27" s="43">
        <v>0</v>
      </c>
      <c r="P27" s="43">
        <v>0</v>
      </c>
      <c r="Q27" s="43">
        <v>0</v>
      </c>
      <c r="R27" s="43">
        <v>0</v>
      </c>
      <c r="S27" s="43">
        <v>0</v>
      </c>
      <c r="T27" s="44">
        <f t="shared" si="30"/>
        <v>0</v>
      </c>
      <c r="V27" s="43">
        <v>0</v>
      </c>
      <c r="W27" s="43">
        <v>0</v>
      </c>
      <c r="X27" s="43">
        <v>0</v>
      </c>
      <c r="Y27" s="43">
        <v>0</v>
      </c>
      <c r="Z27" s="43">
        <v>0</v>
      </c>
      <c r="AA27" s="43">
        <v>0</v>
      </c>
      <c r="AB27" s="43">
        <v>0</v>
      </c>
      <c r="AC27" s="43">
        <v>0</v>
      </c>
      <c r="AD27" s="43">
        <v>0</v>
      </c>
      <c r="AE27" s="43">
        <v>0</v>
      </c>
      <c r="AF27" s="43">
        <v>0</v>
      </c>
      <c r="AG27" s="43">
        <v>0</v>
      </c>
      <c r="AH27" s="44">
        <f t="shared" si="31"/>
        <v>0</v>
      </c>
    </row>
    <row r="28" spans="3:34" x14ac:dyDescent="0.2">
      <c r="C28" s="42" t="s">
        <v>205</v>
      </c>
      <c r="D28" s="39"/>
      <c r="E28" s="56">
        <v>0</v>
      </c>
      <c r="F28" s="57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v>0</v>
      </c>
      <c r="O28" s="43">
        <v>0</v>
      </c>
      <c r="P28" s="43">
        <v>0</v>
      </c>
      <c r="Q28" s="43">
        <v>0</v>
      </c>
      <c r="R28" s="43">
        <v>0</v>
      </c>
      <c r="S28" s="43">
        <v>0</v>
      </c>
      <c r="T28" s="44">
        <f t="shared" si="30"/>
        <v>0</v>
      </c>
      <c r="V28" s="43">
        <v>0</v>
      </c>
      <c r="W28" s="43">
        <v>0</v>
      </c>
      <c r="X28" s="43">
        <v>0</v>
      </c>
      <c r="Y28" s="43">
        <v>0</v>
      </c>
      <c r="Z28" s="43">
        <v>0</v>
      </c>
      <c r="AA28" s="43">
        <v>0</v>
      </c>
      <c r="AB28" s="43">
        <v>0</v>
      </c>
      <c r="AC28" s="43">
        <v>0</v>
      </c>
      <c r="AD28" s="43">
        <v>0</v>
      </c>
      <c r="AE28" s="43">
        <v>0</v>
      </c>
      <c r="AF28" s="43">
        <v>0</v>
      </c>
      <c r="AG28" s="43">
        <v>0</v>
      </c>
      <c r="AH28" s="44">
        <f t="shared" si="31"/>
        <v>0</v>
      </c>
    </row>
    <row r="29" spans="3:34" x14ac:dyDescent="0.2">
      <c r="C29" s="42" t="s">
        <v>206</v>
      </c>
      <c r="D29" s="39"/>
      <c r="E29" s="56">
        <v>0</v>
      </c>
      <c r="F29" s="57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v>0</v>
      </c>
      <c r="O29" s="43">
        <v>0</v>
      </c>
      <c r="P29" s="43">
        <v>0</v>
      </c>
      <c r="Q29" s="43">
        <v>0</v>
      </c>
      <c r="R29" s="43">
        <v>0</v>
      </c>
      <c r="S29" s="43">
        <v>0</v>
      </c>
      <c r="T29" s="44">
        <f t="shared" si="30"/>
        <v>0</v>
      </c>
      <c r="V29" s="43">
        <v>0</v>
      </c>
      <c r="W29" s="43">
        <v>0</v>
      </c>
      <c r="X29" s="43">
        <v>0</v>
      </c>
      <c r="Y29" s="43">
        <v>0</v>
      </c>
      <c r="Z29" s="43">
        <v>0</v>
      </c>
      <c r="AA29" s="43">
        <v>0</v>
      </c>
      <c r="AB29" s="43">
        <v>0</v>
      </c>
      <c r="AC29" s="43">
        <v>0</v>
      </c>
      <c r="AD29" s="43">
        <v>0</v>
      </c>
      <c r="AE29" s="43">
        <v>0</v>
      </c>
      <c r="AF29" s="43">
        <v>0</v>
      </c>
      <c r="AG29" s="43">
        <v>0</v>
      </c>
      <c r="AH29" s="44">
        <f t="shared" si="31"/>
        <v>0</v>
      </c>
    </row>
    <row r="30" spans="3:34" x14ac:dyDescent="0.2">
      <c r="C30" s="42" t="s">
        <v>207</v>
      </c>
      <c r="D30" s="39"/>
      <c r="E30" s="56">
        <v>0</v>
      </c>
      <c r="F30" s="57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v>0</v>
      </c>
      <c r="O30" s="43">
        <v>0</v>
      </c>
      <c r="P30" s="43">
        <v>0</v>
      </c>
      <c r="Q30" s="43">
        <v>0</v>
      </c>
      <c r="R30" s="43">
        <v>0</v>
      </c>
      <c r="S30" s="43">
        <v>0</v>
      </c>
      <c r="T30" s="44">
        <f t="shared" si="30"/>
        <v>0</v>
      </c>
      <c r="V30" s="43">
        <v>0</v>
      </c>
      <c r="W30" s="43">
        <v>0</v>
      </c>
      <c r="X30" s="43">
        <v>0</v>
      </c>
      <c r="Y30" s="43">
        <v>0</v>
      </c>
      <c r="Z30" s="43">
        <v>0</v>
      </c>
      <c r="AA30" s="43">
        <v>0</v>
      </c>
      <c r="AB30" s="43">
        <v>0</v>
      </c>
      <c r="AC30" s="43">
        <v>0</v>
      </c>
      <c r="AD30" s="43">
        <v>0</v>
      </c>
      <c r="AE30" s="43">
        <v>0</v>
      </c>
      <c r="AF30" s="43">
        <v>0</v>
      </c>
      <c r="AG30" s="43">
        <v>0</v>
      </c>
      <c r="AH30" s="44">
        <f t="shared" si="31"/>
        <v>0</v>
      </c>
    </row>
    <row r="31" spans="3:34" x14ac:dyDescent="0.2">
      <c r="C31" s="42" t="s">
        <v>208</v>
      </c>
      <c r="D31" s="39"/>
      <c r="E31" s="56">
        <v>0</v>
      </c>
      <c r="F31" s="57">
        <v>0</v>
      </c>
      <c r="H31" s="43">
        <v>0</v>
      </c>
      <c r="I31" s="43">
        <v>0</v>
      </c>
      <c r="J31" s="43">
        <v>0</v>
      </c>
      <c r="K31" s="43">
        <v>0</v>
      </c>
      <c r="L31" s="43">
        <v>0</v>
      </c>
      <c r="M31" s="43">
        <v>0</v>
      </c>
      <c r="N31" s="43">
        <v>0</v>
      </c>
      <c r="O31" s="43">
        <v>0</v>
      </c>
      <c r="P31" s="43">
        <v>0</v>
      </c>
      <c r="Q31" s="43">
        <v>0</v>
      </c>
      <c r="R31" s="43">
        <v>0</v>
      </c>
      <c r="S31" s="43">
        <v>0</v>
      </c>
      <c r="T31" s="44">
        <f t="shared" si="30"/>
        <v>0</v>
      </c>
      <c r="V31" s="43">
        <v>0</v>
      </c>
      <c r="W31" s="43">
        <v>0</v>
      </c>
      <c r="X31" s="43">
        <v>0</v>
      </c>
      <c r="Y31" s="43">
        <v>0</v>
      </c>
      <c r="Z31" s="43">
        <v>0</v>
      </c>
      <c r="AA31" s="43">
        <v>0</v>
      </c>
      <c r="AB31" s="43">
        <v>0</v>
      </c>
      <c r="AC31" s="43">
        <v>0</v>
      </c>
      <c r="AD31" s="43">
        <v>0</v>
      </c>
      <c r="AE31" s="43">
        <v>0</v>
      </c>
      <c r="AF31" s="43">
        <v>0</v>
      </c>
      <c r="AG31" s="43">
        <v>0</v>
      </c>
      <c r="AH31" s="44">
        <f t="shared" si="31"/>
        <v>0</v>
      </c>
    </row>
    <row r="32" spans="3:34" x14ac:dyDescent="0.2">
      <c r="C32" s="42" t="s">
        <v>209</v>
      </c>
      <c r="D32" s="39"/>
      <c r="E32" s="56">
        <v>0</v>
      </c>
      <c r="F32" s="57">
        <v>0</v>
      </c>
      <c r="H32" s="43">
        <v>0</v>
      </c>
      <c r="I32" s="43">
        <v>0</v>
      </c>
      <c r="J32" s="43">
        <v>0</v>
      </c>
      <c r="K32" s="43">
        <v>0</v>
      </c>
      <c r="L32" s="43">
        <v>0</v>
      </c>
      <c r="M32" s="43">
        <v>0</v>
      </c>
      <c r="N32" s="43">
        <v>0</v>
      </c>
      <c r="O32" s="43">
        <v>0</v>
      </c>
      <c r="P32" s="43">
        <v>0</v>
      </c>
      <c r="Q32" s="43">
        <v>0</v>
      </c>
      <c r="R32" s="43">
        <v>0</v>
      </c>
      <c r="S32" s="43">
        <v>0</v>
      </c>
      <c r="T32" s="44">
        <f t="shared" si="30"/>
        <v>0</v>
      </c>
      <c r="V32" s="43">
        <v>0</v>
      </c>
      <c r="W32" s="43">
        <v>0</v>
      </c>
      <c r="X32" s="43">
        <v>0</v>
      </c>
      <c r="Y32" s="43">
        <v>0</v>
      </c>
      <c r="Z32" s="43">
        <v>0</v>
      </c>
      <c r="AA32" s="43">
        <v>0</v>
      </c>
      <c r="AB32" s="43">
        <v>0</v>
      </c>
      <c r="AC32" s="43">
        <v>0</v>
      </c>
      <c r="AD32" s="43">
        <v>0</v>
      </c>
      <c r="AE32" s="43">
        <v>0</v>
      </c>
      <c r="AF32" s="43">
        <v>0</v>
      </c>
      <c r="AG32" s="43">
        <v>0</v>
      </c>
      <c r="AH32" s="44">
        <f t="shared" si="31"/>
        <v>0</v>
      </c>
    </row>
    <row r="33" spans="3:34" x14ac:dyDescent="0.2">
      <c r="C33" s="42" t="s">
        <v>210</v>
      </c>
      <c r="D33" s="39"/>
      <c r="E33" s="56">
        <v>0</v>
      </c>
      <c r="F33" s="57">
        <v>0</v>
      </c>
      <c r="H33" s="43">
        <v>0</v>
      </c>
      <c r="I33" s="43">
        <v>0</v>
      </c>
      <c r="J33" s="43">
        <v>0</v>
      </c>
      <c r="K33" s="43">
        <v>0</v>
      </c>
      <c r="L33" s="43">
        <v>0</v>
      </c>
      <c r="M33" s="43">
        <v>0</v>
      </c>
      <c r="N33" s="43">
        <v>0</v>
      </c>
      <c r="O33" s="43">
        <v>0</v>
      </c>
      <c r="P33" s="43">
        <v>0</v>
      </c>
      <c r="Q33" s="43">
        <v>0</v>
      </c>
      <c r="R33" s="43">
        <v>0</v>
      </c>
      <c r="S33" s="43">
        <v>0</v>
      </c>
      <c r="T33" s="44">
        <f t="shared" si="30"/>
        <v>0</v>
      </c>
      <c r="V33" s="43">
        <v>0</v>
      </c>
      <c r="W33" s="43">
        <v>0</v>
      </c>
      <c r="X33" s="43">
        <v>0</v>
      </c>
      <c r="Y33" s="43">
        <v>0</v>
      </c>
      <c r="Z33" s="43">
        <v>0</v>
      </c>
      <c r="AA33" s="43">
        <v>0</v>
      </c>
      <c r="AB33" s="43">
        <v>0</v>
      </c>
      <c r="AC33" s="43">
        <v>0</v>
      </c>
      <c r="AD33" s="43">
        <v>0</v>
      </c>
      <c r="AE33" s="43">
        <v>0</v>
      </c>
      <c r="AF33" s="43">
        <v>0</v>
      </c>
      <c r="AG33" s="43">
        <v>0</v>
      </c>
      <c r="AH33" s="44">
        <f t="shared" si="31"/>
        <v>0</v>
      </c>
    </row>
    <row r="34" spans="3:34" x14ac:dyDescent="0.2">
      <c r="C34" s="42" t="s">
        <v>211</v>
      </c>
      <c r="D34" s="39"/>
      <c r="E34" s="56">
        <v>0</v>
      </c>
      <c r="F34" s="57">
        <v>0</v>
      </c>
      <c r="H34" s="43">
        <v>0</v>
      </c>
      <c r="I34" s="43">
        <v>0</v>
      </c>
      <c r="J34" s="43">
        <v>0</v>
      </c>
      <c r="K34" s="43">
        <v>0</v>
      </c>
      <c r="L34" s="43">
        <v>0</v>
      </c>
      <c r="M34" s="43">
        <v>0</v>
      </c>
      <c r="N34" s="43">
        <v>0</v>
      </c>
      <c r="O34" s="43">
        <v>0</v>
      </c>
      <c r="P34" s="43">
        <v>0</v>
      </c>
      <c r="Q34" s="43">
        <v>0</v>
      </c>
      <c r="R34" s="43">
        <v>0</v>
      </c>
      <c r="S34" s="43">
        <v>0</v>
      </c>
      <c r="T34" s="44">
        <f t="shared" si="30"/>
        <v>0</v>
      </c>
      <c r="V34" s="43">
        <v>0</v>
      </c>
      <c r="W34" s="43">
        <v>0</v>
      </c>
      <c r="X34" s="43">
        <v>0</v>
      </c>
      <c r="Y34" s="43">
        <v>0</v>
      </c>
      <c r="Z34" s="43">
        <v>0</v>
      </c>
      <c r="AA34" s="43">
        <v>0</v>
      </c>
      <c r="AB34" s="43">
        <v>0</v>
      </c>
      <c r="AC34" s="43">
        <v>0</v>
      </c>
      <c r="AD34" s="43">
        <v>0</v>
      </c>
      <c r="AE34" s="43">
        <v>0</v>
      </c>
      <c r="AF34" s="43">
        <v>0</v>
      </c>
      <c r="AG34" s="43">
        <v>0</v>
      </c>
      <c r="AH34" s="44">
        <f t="shared" si="31"/>
        <v>0</v>
      </c>
    </row>
    <row r="35" spans="3:34" x14ac:dyDescent="0.2">
      <c r="C35" s="42" t="s">
        <v>212</v>
      </c>
      <c r="D35" s="39"/>
      <c r="E35" s="56">
        <v>0</v>
      </c>
      <c r="F35" s="57">
        <v>0</v>
      </c>
      <c r="H35" s="43">
        <v>0</v>
      </c>
      <c r="I35" s="43">
        <v>0</v>
      </c>
      <c r="J35" s="43">
        <v>0</v>
      </c>
      <c r="K35" s="43">
        <v>0</v>
      </c>
      <c r="L35" s="43">
        <v>0</v>
      </c>
      <c r="M35" s="43">
        <v>0</v>
      </c>
      <c r="N35" s="43">
        <v>0</v>
      </c>
      <c r="O35" s="43">
        <v>0</v>
      </c>
      <c r="P35" s="43">
        <v>0</v>
      </c>
      <c r="Q35" s="43">
        <v>0</v>
      </c>
      <c r="R35" s="43">
        <v>0</v>
      </c>
      <c r="S35" s="43">
        <v>0</v>
      </c>
      <c r="T35" s="44">
        <f t="shared" si="30"/>
        <v>0</v>
      </c>
      <c r="V35" s="43">
        <v>0</v>
      </c>
      <c r="W35" s="43">
        <v>0</v>
      </c>
      <c r="X35" s="43">
        <v>0</v>
      </c>
      <c r="Y35" s="43">
        <v>0</v>
      </c>
      <c r="Z35" s="43">
        <v>0</v>
      </c>
      <c r="AA35" s="43">
        <v>0</v>
      </c>
      <c r="AB35" s="43">
        <v>0</v>
      </c>
      <c r="AC35" s="43">
        <v>0</v>
      </c>
      <c r="AD35" s="43">
        <v>0</v>
      </c>
      <c r="AE35" s="43">
        <v>0</v>
      </c>
      <c r="AF35" s="43">
        <v>0</v>
      </c>
      <c r="AG35" s="43">
        <v>0</v>
      </c>
      <c r="AH35" s="44">
        <f t="shared" si="31"/>
        <v>0</v>
      </c>
    </row>
    <row r="36" spans="3:34" x14ac:dyDescent="0.2">
      <c r="C36" s="42" t="s">
        <v>213</v>
      </c>
      <c r="D36" s="39"/>
      <c r="E36" s="56">
        <v>0</v>
      </c>
      <c r="F36" s="57">
        <v>0</v>
      </c>
      <c r="H36" s="43">
        <v>0</v>
      </c>
      <c r="I36" s="43">
        <v>0</v>
      </c>
      <c r="J36" s="43">
        <v>0</v>
      </c>
      <c r="K36" s="43">
        <v>0</v>
      </c>
      <c r="L36" s="43">
        <v>0</v>
      </c>
      <c r="M36" s="43">
        <v>0</v>
      </c>
      <c r="N36" s="43">
        <v>0</v>
      </c>
      <c r="O36" s="43">
        <v>0</v>
      </c>
      <c r="P36" s="43">
        <v>0</v>
      </c>
      <c r="Q36" s="43">
        <v>0</v>
      </c>
      <c r="R36" s="43">
        <v>0</v>
      </c>
      <c r="S36" s="43">
        <v>0</v>
      </c>
      <c r="T36" s="44">
        <f t="shared" si="30"/>
        <v>0</v>
      </c>
      <c r="V36" s="43">
        <v>0</v>
      </c>
      <c r="W36" s="43">
        <v>0</v>
      </c>
      <c r="X36" s="43">
        <v>0</v>
      </c>
      <c r="Y36" s="43">
        <v>0</v>
      </c>
      <c r="Z36" s="43">
        <v>0</v>
      </c>
      <c r="AA36" s="43">
        <v>0</v>
      </c>
      <c r="AB36" s="43">
        <v>0</v>
      </c>
      <c r="AC36" s="43">
        <v>0</v>
      </c>
      <c r="AD36" s="43">
        <v>0</v>
      </c>
      <c r="AE36" s="43">
        <v>0</v>
      </c>
      <c r="AF36" s="43">
        <v>0</v>
      </c>
      <c r="AG36" s="43">
        <v>0</v>
      </c>
      <c r="AH36" s="44">
        <f t="shared" si="31"/>
        <v>0</v>
      </c>
    </row>
    <row r="37" spans="3:34" x14ac:dyDescent="0.2">
      <c r="C37" s="42" t="s">
        <v>214</v>
      </c>
      <c r="D37" s="39"/>
      <c r="E37" s="56">
        <v>0</v>
      </c>
      <c r="F37" s="57">
        <v>0</v>
      </c>
      <c r="H37" s="43">
        <v>0</v>
      </c>
      <c r="I37" s="43">
        <v>0</v>
      </c>
      <c r="J37" s="43">
        <v>0</v>
      </c>
      <c r="K37" s="43">
        <v>0</v>
      </c>
      <c r="L37" s="43">
        <v>0</v>
      </c>
      <c r="M37" s="43">
        <v>0</v>
      </c>
      <c r="N37" s="43">
        <v>0</v>
      </c>
      <c r="O37" s="43">
        <v>0</v>
      </c>
      <c r="P37" s="43">
        <v>0</v>
      </c>
      <c r="Q37" s="43">
        <v>0</v>
      </c>
      <c r="R37" s="43">
        <v>0</v>
      </c>
      <c r="S37" s="43">
        <v>0</v>
      </c>
      <c r="T37" s="44">
        <f t="shared" ref="T37:T62" si="32">SUM(H37:S37)</f>
        <v>0</v>
      </c>
      <c r="V37" s="43">
        <v>0</v>
      </c>
      <c r="W37" s="43">
        <v>0</v>
      </c>
      <c r="X37" s="43">
        <v>0</v>
      </c>
      <c r="Y37" s="43">
        <v>0</v>
      </c>
      <c r="Z37" s="43">
        <v>0</v>
      </c>
      <c r="AA37" s="43">
        <v>0</v>
      </c>
      <c r="AB37" s="43">
        <v>0</v>
      </c>
      <c r="AC37" s="43">
        <v>0</v>
      </c>
      <c r="AD37" s="43">
        <v>0</v>
      </c>
      <c r="AE37" s="43">
        <v>0</v>
      </c>
      <c r="AF37" s="43">
        <v>0</v>
      </c>
      <c r="AG37" s="43">
        <v>0</v>
      </c>
      <c r="AH37" s="44">
        <f t="shared" ref="AH37:AH62" si="33">SUM(V37:AG37)</f>
        <v>0</v>
      </c>
    </row>
    <row r="38" spans="3:34" x14ac:dyDescent="0.2">
      <c r="C38" s="42" t="s">
        <v>215</v>
      </c>
      <c r="D38" s="39"/>
      <c r="E38" s="56">
        <v>0</v>
      </c>
      <c r="F38" s="57">
        <v>0</v>
      </c>
      <c r="H38" s="43">
        <v>0</v>
      </c>
      <c r="I38" s="43">
        <v>0</v>
      </c>
      <c r="J38" s="43">
        <v>0</v>
      </c>
      <c r="K38" s="43">
        <v>0</v>
      </c>
      <c r="L38" s="43">
        <v>0</v>
      </c>
      <c r="M38" s="43">
        <v>0</v>
      </c>
      <c r="N38" s="43">
        <v>0</v>
      </c>
      <c r="O38" s="43">
        <v>0</v>
      </c>
      <c r="P38" s="43">
        <v>0</v>
      </c>
      <c r="Q38" s="43">
        <v>0</v>
      </c>
      <c r="R38" s="43">
        <v>0</v>
      </c>
      <c r="S38" s="43">
        <v>0</v>
      </c>
      <c r="T38" s="44">
        <f t="shared" si="32"/>
        <v>0</v>
      </c>
      <c r="V38" s="43">
        <v>0</v>
      </c>
      <c r="W38" s="43">
        <v>0</v>
      </c>
      <c r="X38" s="43">
        <v>0</v>
      </c>
      <c r="Y38" s="43">
        <v>0</v>
      </c>
      <c r="Z38" s="43">
        <v>0</v>
      </c>
      <c r="AA38" s="43">
        <v>0</v>
      </c>
      <c r="AB38" s="43">
        <v>0</v>
      </c>
      <c r="AC38" s="43">
        <v>0</v>
      </c>
      <c r="AD38" s="43">
        <v>0</v>
      </c>
      <c r="AE38" s="43">
        <v>0</v>
      </c>
      <c r="AF38" s="43">
        <v>0</v>
      </c>
      <c r="AG38" s="43">
        <v>0</v>
      </c>
      <c r="AH38" s="44">
        <f t="shared" si="33"/>
        <v>0</v>
      </c>
    </row>
    <row r="39" spans="3:34" x14ac:dyDescent="0.2">
      <c r="C39" s="42" t="s">
        <v>216</v>
      </c>
      <c r="D39" s="39"/>
      <c r="E39" s="56">
        <v>0</v>
      </c>
      <c r="F39" s="57">
        <v>0</v>
      </c>
      <c r="H39" s="43">
        <v>0</v>
      </c>
      <c r="I39" s="43">
        <v>0</v>
      </c>
      <c r="J39" s="43">
        <v>0</v>
      </c>
      <c r="K39" s="43">
        <v>0</v>
      </c>
      <c r="L39" s="43">
        <v>0</v>
      </c>
      <c r="M39" s="43">
        <v>0</v>
      </c>
      <c r="N39" s="43">
        <v>0</v>
      </c>
      <c r="O39" s="43">
        <v>0</v>
      </c>
      <c r="P39" s="43">
        <v>0</v>
      </c>
      <c r="Q39" s="43">
        <v>0</v>
      </c>
      <c r="R39" s="43">
        <v>0</v>
      </c>
      <c r="S39" s="43">
        <v>0</v>
      </c>
      <c r="T39" s="44">
        <f t="shared" si="32"/>
        <v>0</v>
      </c>
      <c r="V39" s="43">
        <v>0</v>
      </c>
      <c r="W39" s="43">
        <v>0</v>
      </c>
      <c r="X39" s="43">
        <v>0</v>
      </c>
      <c r="Y39" s="43">
        <v>0</v>
      </c>
      <c r="Z39" s="43">
        <v>0</v>
      </c>
      <c r="AA39" s="43">
        <v>0</v>
      </c>
      <c r="AB39" s="43">
        <v>0</v>
      </c>
      <c r="AC39" s="43">
        <v>0</v>
      </c>
      <c r="AD39" s="43">
        <v>0</v>
      </c>
      <c r="AE39" s="43">
        <v>0</v>
      </c>
      <c r="AF39" s="43">
        <v>0</v>
      </c>
      <c r="AG39" s="43">
        <v>0</v>
      </c>
      <c r="AH39" s="44">
        <f t="shared" si="33"/>
        <v>0</v>
      </c>
    </row>
    <row r="40" spans="3:34" x14ac:dyDescent="0.2">
      <c r="C40" s="42" t="s">
        <v>217</v>
      </c>
      <c r="D40" s="39"/>
      <c r="E40" s="56">
        <v>0</v>
      </c>
      <c r="F40" s="57">
        <v>0</v>
      </c>
      <c r="H40" s="43">
        <v>0</v>
      </c>
      <c r="I40" s="43">
        <v>0</v>
      </c>
      <c r="J40" s="43">
        <v>0</v>
      </c>
      <c r="K40" s="43">
        <v>0</v>
      </c>
      <c r="L40" s="43">
        <v>0</v>
      </c>
      <c r="M40" s="43">
        <v>0</v>
      </c>
      <c r="N40" s="43">
        <v>0</v>
      </c>
      <c r="O40" s="43">
        <v>0</v>
      </c>
      <c r="P40" s="43">
        <v>0</v>
      </c>
      <c r="Q40" s="43">
        <v>0</v>
      </c>
      <c r="R40" s="43">
        <v>0</v>
      </c>
      <c r="S40" s="43">
        <v>0</v>
      </c>
      <c r="T40" s="44">
        <f t="shared" si="32"/>
        <v>0</v>
      </c>
      <c r="V40" s="43">
        <v>0</v>
      </c>
      <c r="W40" s="43">
        <v>0</v>
      </c>
      <c r="X40" s="43">
        <v>0</v>
      </c>
      <c r="Y40" s="43">
        <v>0</v>
      </c>
      <c r="Z40" s="43">
        <v>0</v>
      </c>
      <c r="AA40" s="43">
        <v>0</v>
      </c>
      <c r="AB40" s="43">
        <v>0</v>
      </c>
      <c r="AC40" s="43">
        <v>0</v>
      </c>
      <c r="AD40" s="43">
        <v>0</v>
      </c>
      <c r="AE40" s="43">
        <v>0</v>
      </c>
      <c r="AF40" s="43">
        <v>0</v>
      </c>
      <c r="AG40" s="43">
        <v>0</v>
      </c>
      <c r="AH40" s="44">
        <f t="shared" si="33"/>
        <v>0</v>
      </c>
    </row>
    <row r="41" spans="3:34" x14ac:dyDescent="0.2">
      <c r="C41" s="42" t="s">
        <v>218</v>
      </c>
      <c r="D41" s="39"/>
      <c r="E41" s="56">
        <v>0</v>
      </c>
      <c r="F41" s="57">
        <v>0</v>
      </c>
      <c r="H41" s="43">
        <v>0</v>
      </c>
      <c r="I41" s="43">
        <v>0</v>
      </c>
      <c r="J41" s="43">
        <v>0</v>
      </c>
      <c r="K41" s="43">
        <v>0</v>
      </c>
      <c r="L41" s="43">
        <v>0</v>
      </c>
      <c r="M41" s="43">
        <v>0</v>
      </c>
      <c r="N41" s="43">
        <v>0</v>
      </c>
      <c r="O41" s="43">
        <v>0</v>
      </c>
      <c r="P41" s="43">
        <v>0</v>
      </c>
      <c r="Q41" s="43">
        <v>0</v>
      </c>
      <c r="R41" s="43">
        <v>0</v>
      </c>
      <c r="S41" s="43">
        <v>0</v>
      </c>
      <c r="T41" s="44">
        <f t="shared" si="32"/>
        <v>0</v>
      </c>
      <c r="V41" s="43">
        <v>0</v>
      </c>
      <c r="W41" s="43">
        <v>0</v>
      </c>
      <c r="X41" s="43">
        <v>0</v>
      </c>
      <c r="Y41" s="43">
        <v>0</v>
      </c>
      <c r="Z41" s="43">
        <v>0</v>
      </c>
      <c r="AA41" s="43">
        <v>0</v>
      </c>
      <c r="AB41" s="43">
        <v>0</v>
      </c>
      <c r="AC41" s="43">
        <v>0</v>
      </c>
      <c r="AD41" s="43">
        <v>0</v>
      </c>
      <c r="AE41" s="43">
        <v>0</v>
      </c>
      <c r="AF41" s="43">
        <v>0</v>
      </c>
      <c r="AG41" s="43">
        <v>0</v>
      </c>
      <c r="AH41" s="44">
        <f t="shared" si="33"/>
        <v>0</v>
      </c>
    </row>
    <row r="42" spans="3:34" x14ac:dyDescent="0.2">
      <c r="C42" s="42" t="s">
        <v>219</v>
      </c>
      <c r="D42" s="39"/>
      <c r="E42" s="56">
        <v>0</v>
      </c>
      <c r="F42" s="57">
        <v>0</v>
      </c>
      <c r="H42" s="43">
        <v>0</v>
      </c>
      <c r="I42" s="43">
        <v>0</v>
      </c>
      <c r="J42" s="43">
        <v>0</v>
      </c>
      <c r="K42" s="43">
        <v>0</v>
      </c>
      <c r="L42" s="43">
        <v>0</v>
      </c>
      <c r="M42" s="43">
        <v>0</v>
      </c>
      <c r="N42" s="43">
        <v>0</v>
      </c>
      <c r="O42" s="43">
        <v>0</v>
      </c>
      <c r="P42" s="43">
        <v>0</v>
      </c>
      <c r="Q42" s="43">
        <v>0</v>
      </c>
      <c r="R42" s="43">
        <v>0</v>
      </c>
      <c r="S42" s="43">
        <v>0</v>
      </c>
      <c r="T42" s="44">
        <f t="shared" si="32"/>
        <v>0</v>
      </c>
      <c r="V42" s="43">
        <v>0</v>
      </c>
      <c r="W42" s="43">
        <v>0</v>
      </c>
      <c r="X42" s="43">
        <v>0</v>
      </c>
      <c r="Y42" s="43">
        <v>0</v>
      </c>
      <c r="Z42" s="43">
        <v>0</v>
      </c>
      <c r="AA42" s="43">
        <v>0</v>
      </c>
      <c r="AB42" s="43">
        <v>0</v>
      </c>
      <c r="AC42" s="43">
        <v>0</v>
      </c>
      <c r="AD42" s="43">
        <v>0</v>
      </c>
      <c r="AE42" s="43">
        <v>0</v>
      </c>
      <c r="AF42" s="43">
        <v>0</v>
      </c>
      <c r="AG42" s="43">
        <v>0</v>
      </c>
      <c r="AH42" s="44">
        <f t="shared" si="33"/>
        <v>0</v>
      </c>
    </row>
    <row r="43" spans="3:34" x14ac:dyDescent="0.2">
      <c r="C43" s="42" t="s">
        <v>220</v>
      </c>
      <c r="D43" s="39"/>
      <c r="E43" s="56">
        <v>0</v>
      </c>
      <c r="F43" s="57">
        <v>0</v>
      </c>
      <c r="H43" s="43">
        <v>0</v>
      </c>
      <c r="I43" s="43">
        <v>0</v>
      </c>
      <c r="J43" s="43">
        <v>0</v>
      </c>
      <c r="K43" s="43">
        <v>0</v>
      </c>
      <c r="L43" s="43">
        <v>0</v>
      </c>
      <c r="M43" s="43">
        <v>0</v>
      </c>
      <c r="N43" s="43">
        <v>0</v>
      </c>
      <c r="O43" s="43">
        <v>0</v>
      </c>
      <c r="P43" s="43">
        <v>0</v>
      </c>
      <c r="Q43" s="43">
        <v>0</v>
      </c>
      <c r="R43" s="43">
        <v>0</v>
      </c>
      <c r="S43" s="43">
        <v>0</v>
      </c>
      <c r="T43" s="44">
        <f t="shared" si="32"/>
        <v>0</v>
      </c>
      <c r="V43" s="43">
        <v>0</v>
      </c>
      <c r="W43" s="43">
        <v>0</v>
      </c>
      <c r="X43" s="43">
        <v>0</v>
      </c>
      <c r="Y43" s="43">
        <v>0</v>
      </c>
      <c r="Z43" s="43">
        <v>0</v>
      </c>
      <c r="AA43" s="43">
        <v>0</v>
      </c>
      <c r="AB43" s="43">
        <v>0</v>
      </c>
      <c r="AC43" s="43">
        <v>0</v>
      </c>
      <c r="AD43" s="43">
        <v>0</v>
      </c>
      <c r="AE43" s="43">
        <v>0</v>
      </c>
      <c r="AF43" s="43">
        <v>0</v>
      </c>
      <c r="AG43" s="43">
        <v>0</v>
      </c>
      <c r="AH43" s="44">
        <f t="shared" si="33"/>
        <v>0</v>
      </c>
    </row>
    <row r="44" spans="3:34" x14ac:dyDescent="0.2">
      <c r="C44" s="42" t="s">
        <v>221</v>
      </c>
      <c r="D44" s="39"/>
      <c r="E44" s="56">
        <v>0</v>
      </c>
      <c r="F44" s="57">
        <v>0</v>
      </c>
      <c r="H44" s="43">
        <v>0</v>
      </c>
      <c r="I44" s="43">
        <v>0</v>
      </c>
      <c r="J44" s="43">
        <v>0</v>
      </c>
      <c r="K44" s="43">
        <v>0</v>
      </c>
      <c r="L44" s="43">
        <v>0</v>
      </c>
      <c r="M44" s="43">
        <v>0</v>
      </c>
      <c r="N44" s="43">
        <v>0</v>
      </c>
      <c r="O44" s="43">
        <v>0</v>
      </c>
      <c r="P44" s="43">
        <v>0</v>
      </c>
      <c r="Q44" s="43">
        <v>0</v>
      </c>
      <c r="R44" s="43">
        <v>0</v>
      </c>
      <c r="S44" s="43">
        <v>0</v>
      </c>
      <c r="T44" s="44">
        <f t="shared" si="32"/>
        <v>0</v>
      </c>
      <c r="V44" s="43">
        <v>0</v>
      </c>
      <c r="W44" s="43">
        <v>0</v>
      </c>
      <c r="X44" s="43">
        <v>0</v>
      </c>
      <c r="Y44" s="43">
        <v>0</v>
      </c>
      <c r="Z44" s="43">
        <v>0</v>
      </c>
      <c r="AA44" s="43">
        <v>0</v>
      </c>
      <c r="AB44" s="43">
        <v>0</v>
      </c>
      <c r="AC44" s="43">
        <v>0</v>
      </c>
      <c r="AD44" s="43">
        <v>0</v>
      </c>
      <c r="AE44" s="43">
        <v>0</v>
      </c>
      <c r="AF44" s="43">
        <v>0</v>
      </c>
      <c r="AG44" s="43">
        <v>0</v>
      </c>
      <c r="AH44" s="44">
        <f t="shared" si="33"/>
        <v>0</v>
      </c>
    </row>
    <row r="45" spans="3:34" x14ac:dyDescent="0.2">
      <c r="C45" s="42" t="s">
        <v>222</v>
      </c>
      <c r="D45" s="39"/>
      <c r="E45" s="56">
        <v>0</v>
      </c>
      <c r="F45" s="57">
        <v>0</v>
      </c>
      <c r="H45" s="43">
        <v>0</v>
      </c>
      <c r="I45" s="43">
        <v>0</v>
      </c>
      <c r="J45" s="43">
        <v>0</v>
      </c>
      <c r="K45" s="43">
        <v>0</v>
      </c>
      <c r="L45" s="43">
        <v>0</v>
      </c>
      <c r="M45" s="43">
        <v>0</v>
      </c>
      <c r="N45" s="43">
        <v>0</v>
      </c>
      <c r="O45" s="43">
        <v>0</v>
      </c>
      <c r="P45" s="43">
        <v>0</v>
      </c>
      <c r="Q45" s="43">
        <v>0</v>
      </c>
      <c r="R45" s="43">
        <v>0</v>
      </c>
      <c r="S45" s="43">
        <v>0</v>
      </c>
      <c r="T45" s="44">
        <f t="shared" si="32"/>
        <v>0</v>
      </c>
      <c r="V45" s="43">
        <v>0</v>
      </c>
      <c r="W45" s="43">
        <v>0</v>
      </c>
      <c r="X45" s="43">
        <v>0</v>
      </c>
      <c r="Y45" s="43">
        <v>0</v>
      </c>
      <c r="Z45" s="43">
        <v>0</v>
      </c>
      <c r="AA45" s="43">
        <v>0</v>
      </c>
      <c r="AB45" s="43">
        <v>0</v>
      </c>
      <c r="AC45" s="43">
        <v>0</v>
      </c>
      <c r="AD45" s="43">
        <v>0</v>
      </c>
      <c r="AE45" s="43">
        <v>0</v>
      </c>
      <c r="AF45" s="43">
        <v>0</v>
      </c>
      <c r="AG45" s="43">
        <v>0</v>
      </c>
      <c r="AH45" s="44">
        <f t="shared" si="33"/>
        <v>0</v>
      </c>
    </row>
    <row r="46" spans="3:34" x14ac:dyDescent="0.2">
      <c r="C46" s="42" t="s">
        <v>223</v>
      </c>
      <c r="D46" s="39"/>
      <c r="E46" s="56">
        <v>0</v>
      </c>
      <c r="F46" s="57">
        <v>0</v>
      </c>
      <c r="H46" s="43">
        <v>0</v>
      </c>
      <c r="I46" s="43">
        <v>0</v>
      </c>
      <c r="J46" s="43">
        <v>0</v>
      </c>
      <c r="K46" s="43">
        <v>0</v>
      </c>
      <c r="L46" s="43">
        <v>0</v>
      </c>
      <c r="M46" s="43">
        <v>0</v>
      </c>
      <c r="N46" s="43">
        <v>0</v>
      </c>
      <c r="O46" s="43">
        <v>0</v>
      </c>
      <c r="P46" s="43">
        <v>0</v>
      </c>
      <c r="Q46" s="43">
        <v>0</v>
      </c>
      <c r="R46" s="43">
        <v>0</v>
      </c>
      <c r="S46" s="43">
        <v>0</v>
      </c>
      <c r="T46" s="44">
        <f t="shared" si="32"/>
        <v>0</v>
      </c>
      <c r="V46" s="43">
        <v>0</v>
      </c>
      <c r="W46" s="43">
        <v>0</v>
      </c>
      <c r="X46" s="43">
        <v>0</v>
      </c>
      <c r="Y46" s="43">
        <v>0</v>
      </c>
      <c r="Z46" s="43">
        <v>0</v>
      </c>
      <c r="AA46" s="43">
        <v>0</v>
      </c>
      <c r="AB46" s="43">
        <v>0</v>
      </c>
      <c r="AC46" s="43">
        <v>0</v>
      </c>
      <c r="AD46" s="43">
        <v>0</v>
      </c>
      <c r="AE46" s="43">
        <v>0</v>
      </c>
      <c r="AF46" s="43">
        <v>0</v>
      </c>
      <c r="AG46" s="43">
        <v>0</v>
      </c>
      <c r="AH46" s="44">
        <f t="shared" si="33"/>
        <v>0</v>
      </c>
    </row>
    <row r="47" spans="3:34" x14ac:dyDescent="0.2">
      <c r="C47" s="42" t="s">
        <v>224</v>
      </c>
      <c r="D47" s="39"/>
      <c r="E47" s="56">
        <v>0</v>
      </c>
      <c r="F47" s="57">
        <v>0</v>
      </c>
      <c r="H47" s="43">
        <v>0</v>
      </c>
      <c r="I47" s="43">
        <v>0</v>
      </c>
      <c r="J47" s="43">
        <v>0</v>
      </c>
      <c r="K47" s="43">
        <v>0</v>
      </c>
      <c r="L47" s="43">
        <v>0</v>
      </c>
      <c r="M47" s="43">
        <v>0</v>
      </c>
      <c r="N47" s="43">
        <v>0</v>
      </c>
      <c r="O47" s="43">
        <v>0</v>
      </c>
      <c r="P47" s="43">
        <v>0</v>
      </c>
      <c r="Q47" s="43">
        <v>0</v>
      </c>
      <c r="R47" s="43">
        <v>0</v>
      </c>
      <c r="S47" s="43">
        <v>0</v>
      </c>
      <c r="T47" s="44">
        <f t="shared" si="32"/>
        <v>0</v>
      </c>
      <c r="V47" s="43">
        <v>0</v>
      </c>
      <c r="W47" s="43">
        <v>0</v>
      </c>
      <c r="X47" s="43">
        <v>0</v>
      </c>
      <c r="Y47" s="43">
        <v>0</v>
      </c>
      <c r="Z47" s="43">
        <v>0</v>
      </c>
      <c r="AA47" s="43">
        <v>0</v>
      </c>
      <c r="AB47" s="43">
        <v>0</v>
      </c>
      <c r="AC47" s="43">
        <v>0</v>
      </c>
      <c r="AD47" s="43">
        <v>0</v>
      </c>
      <c r="AE47" s="43">
        <v>0</v>
      </c>
      <c r="AF47" s="43">
        <v>0</v>
      </c>
      <c r="AG47" s="43">
        <v>0</v>
      </c>
      <c r="AH47" s="44">
        <f t="shared" si="33"/>
        <v>0</v>
      </c>
    </row>
    <row r="48" spans="3:34" x14ac:dyDescent="0.2">
      <c r="C48" s="42" t="s">
        <v>225</v>
      </c>
      <c r="D48" s="39"/>
      <c r="E48" s="56">
        <v>0</v>
      </c>
      <c r="F48" s="57">
        <v>0</v>
      </c>
      <c r="H48" s="43">
        <v>0</v>
      </c>
      <c r="I48" s="43">
        <v>0</v>
      </c>
      <c r="J48" s="43">
        <v>0</v>
      </c>
      <c r="K48" s="43">
        <v>0</v>
      </c>
      <c r="L48" s="43">
        <v>0</v>
      </c>
      <c r="M48" s="43">
        <v>0</v>
      </c>
      <c r="N48" s="43">
        <v>0</v>
      </c>
      <c r="O48" s="43">
        <v>0</v>
      </c>
      <c r="P48" s="43">
        <v>0</v>
      </c>
      <c r="Q48" s="43">
        <v>0</v>
      </c>
      <c r="R48" s="43">
        <v>0</v>
      </c>
      <c r="S48" s="43">
        <v>0</v>
      </c>
      <c r="T48" s="44">
        <f t="shared" si="32"/>
        <v>0</v>
      </c>
      <c r="V48" s="43">
        <v>0</v>
      </c>
      <c r="W48" s="43">
        <v>0</v>
      </c>
      <c r="X48" s="43">
        <v>0</v>
      </c>
      <c r="Y48" s="43">
        <v>0</v>
      </c>
      <c r="Z48" s="43">
        <v>0</v>
      </c>
      <c r="AA48" s="43">
        <v>0</v>
      </c>
      <c r="AB48" s="43">
        <v>0</v>
      </c>
      <c r="AC48" s="43">
        <v>0</v>
      </c>
      <c r="AD48" s="43">
        <v>0</v>
      </c>
      <c r="AE48" s="43">
        <v>0</v>
      </c>
      <c r="AF48" s="43">
        <v>0</v>
      </c>
      <c r="AG48" s="43">
        <v>0</v>
      </c>
      <c r="AH48" s="44">
        <f t="shared" si="33"/>
        <v>0</v>
      </c>
    </row>
    <row r="49" spans="3:34" x14ac:dyDescent="0.2">
      <c r="C49" s="42" t="s">
        <v>226</v>
      </c>
      <c r="D49" s="39"/>
      <c r="E49" s="56">
        <v>0</v>
      </c>
      <c r="F49" s="57">
        <v>0</v>
      </c>
      <c r="H49" s="43">
        <v>0</v>
      </c>
      <c r="I49" s="43">
        <v>0</v>
      </c>
      <c r="J49" s="43">
        <v>0</v>
      </c>
      <c r="K49" s="43">
        <v>0</v>
      </c>
      <c r="L49" s="43">
        <v>0</v>
      </c>
      <c r="M49" s="43">
        <v>0</v>
      </c>
      <c r="N49" s="43">
        <v>0</v>
      </c>
      <c r="O49" s="43">
        <v>0</v>
      </c>
      <c r="P49" s="43">
        <v>0</v>
      </c>
      <c r="Q49" s="43">
        <v>0</v>
      </c>
      <c r="R49" s="43">
        <v>0</v>
      </c>
      <c r="S49" s="43">
        <v>0</v>
      </c>
      <c r="T49" s="44">
        <f t="shared" si="32"/>
        <v>0</v>
      </c>
      <c r="V49" s="43">
        <v>0</v>
      </c>
      <c r="W49" s="43">
        <v>0</v>
      </c>
      <c r="X49" s="43">
        <v>0</v>
      </c>
      <c r="Y49" s="43">
        <v>0</v>
      </c>
      <c r="Z49" s="43">
        <v>0</v>
      </c>
      <c r="AA49" s="43">
        <v>0</v>
      </c>
      <c r="AB49" s="43">
        <v>0</v>
      </c>
      <c r="AC49" s="43">
        <v>0</v>
      </c>
      <c r="AD49" s="43">
        <v>0</v>
      </c>
      <c r="AE49" s="43">
        <v>0</v>
      </c>
      <c r="AF49" s="43">
        <v>0</v>
      </c>
      <c r="AG49" s="43">
        <v>0</v>
      </c>
      <c r="AH49" s="44">
        <f t="shared" si="33"/>
        <v>0</v>
      </c>
    </row>
    <row r="50" spans="3:34" x14ac:dyDescent="0.2">
      <c r="C50" s="42" t="s">
        <v>227</v>
      </c>
      <c r="D50" s="39"/>
      <c r="E50" s="56">
        <v>0</v>
      </c>
      <c r="F50" s="57">
        <v>0</v>
      </c>
      <c r="H50" s="43">
        <v>0</v>
      </c>
      <c r="I50" s="43">
        <v>0</v>
      </c>
      <c r="J50" s="43">
        <v>0</v>
      </c>
      <c r="K50" s="43">
        <v>0</v>
      </c>
      <c r="L50" s="43">
        <v>0</v>
      </c>
      <c r="M50" s="43">
        <v>0</v>
      </c>
      <c r="N50" s="43">
        <v>0</v>
      </c>
      <c r="O50" s="43">
        <v>0</v>
      </c>
      <c r="P50" s="43">
        <v>0</v>
      </c>
      <c r="Q50" s="43">
        <v>0</v>
      </c>
      <c r="R50" s="43">
        <v>0</v>
      </c>
      <c r="S50" s="43">
        <v>0</v>
      </c>
      <c r="T50" s="44">
        <f t="shared" si="32"/>
        <v>0</v>
      </c>
      <c r="V50" s="43">
        <v>0</v>
      </c>
      <c r="W50" s="43">
        <v>0</v>
      </c>
      <c r="X50" s="43">
        <v>0</v>
      </c>
      <c r="Y50" s="43">
        <v>0</v>
      </c>
      <c r="Z50" s="43">
        <v>0</v>
      </c>
      <c r="AA50" s="43">
        <v>0</v>
      </c>
      <c r="AB50" s="43">
        <v>0</v>
      </c>
      <c r="AC50" s="43">
        <v>0</v>
      </c>
      <c r="AD50" s="43">
        <v>0</v>
      </c>
      <c r="AE50" s="43">
        <v>0</v>
      </c>
      <c r="AF50" s="43">
        <v>0</v>
      </c>
      <c r="AG50" s="43">
        <v>0</v>
      </c>
      <c r="AH50" s="44">
        <f t="shared" si="33"/>
        <v>0</v>
      </c>
    </row>
    <row r="51" spans="3:34" x14ac:dyDescent="0.2">
      <c r="C51" s="42" t="s">
        <v>228</v>
      </c>
      <c r="D51" s="39"/>
      <c r="E51" s="56">
        <v>0</v>
      </c>
      <c r="F51" s="57">
        <v>0</v>
      </c>
      <c r="H51" s="43">
        <v>0</v>
      </c>
      <c r="I51" s="43">
        <v>0</v>
      </c>
      <c r="J51" s="43">
        <v>0</v>
      </c>
      <c r="K51" s="43">
        <v>0</v>
      </c>
      <c r="L51" s="43">
        <v>0</v>
      </c>
      <c r="M51" s="43">
        <v>0</v>
      </c>
      <c r="N51" s="43">
        <v>0</v>
      </c>
      <c r="O51" s="43">
        <v>0</v>
      </c>
      <c r="P51" s="43">
        <v>0</v>
      </c>
      <c r="Q51" s="43">
        <v>0</v>
      </c>
      <c r="R51" s="43">
        <v>0</v>
      </c>
      <c r="S51" s="43">
        <v>0</v>
      </c>
      <c r="T51" s="44">
        <f t="shared" si="32"/>
        <v>0</v>
      </c>
      <c r="V51" s="43">
        <v>0</v>
      </c>
      <c r="W51" s="43">
        <v>0</v>
      </c>
      <c r="X51" s="43">
        <v>0</v>
      </c>
      <c r="Y51" s="43">
        <v>0</v>
      </c>
      <c r="Z51" s="43">
        <v>0</v>
      </c>
      <c r="AA51" s="43">
        <v>0</v>
      </c>
      <c r="AB51" s="43">
        <v>0</v>
      </c>
      <c r="AC51" s="43">
        <v>0</v>
      </c>
      <c r="AD51" s="43">
        <v>0</v>
      </c>
      <c r="AE51" s="43">
        <v>0</v>
      </c>
      <c r="AF51" s="43">
        <v>0</v>
      </c>
      <c r="AG51" s="43">
        <v>0</v>
      </c>
      <c r="AH51" s="44">
        <f t="shared" si="33"/>
        <v>0</v>
      </c>
    </row>
    <row r="52" spans="3:34" x14ac:dyDescent="0.2">
      <c r="C52" s="42" t="s">
        <v>229</v>
      </c>
      <c r="D52" s="39"/>
      <c r="E52" s="56">
        <v>0</v>
      </c>
      <c r="F52" s="57">
        <v>0</v>
      </c>
      <c r="H52" s="43">
        <v>0</v>
      </c>
      <c r="I52" s="43">
        <v>0</v>
      </c>
      <c r="J52" s="43">
        <v>0</v>
      </c>
      <c r="K52" s="43">
        <v>0</v>
      </c>
      <c r="L52" s="43">
        <v>0</v>
      </c>
      <c r="M52" s="43">
        <v>0</v>
      </c>
      <c r="N52" s="43">
        <v>0</v>
      </c>
      <c r="O52" s="43">
        <v>0</v>
      </c>
      <c r="P52" s="43">
        <v>0</v>
      </c>
      <c r="Q52" s="43">
        <v>0</v>
      </c>
      <c r="R52" s="43">
        <v>0</v>
      </c>
      <c r="S52" s="43">
        <v>0</v>
      </c>
      <c r="T52" s="44">
        <f t="shared" si="32"/>
        <v>0</v>
      </c>
      <c r="V52" s="43">
        <v>0</v>
      </c>
      <c r="W52" s="43">
        <v>0</v>
      </c>
      <c r="X52" s="43">
        <v>0</v>
      </c>
      <c r="Y52" s="43">
        <v>0</v>
      </c>
      <c r="Z52" s="43">
        <v>0</v>
      </c>
      <c r="AA52" s="43">
        <v>0</v>
      </c>
      <c r="AB52" s="43">
        <v>0</v>
      </c>
      <c r="AC52" s="43">
        <v>0</v>
      </c>
      <c r="AD52" s="43">
        <v>0</v>
      </c>
      <c r="AE52" s="43">
        <v>0</v>
      </c>
      <c r="AF52" s="43">
        <v>0</v>
      </c>
      <c r="AG52" s="43">
        <v>0</v>
      </c>
      <c r="AH52" s="44">
        <f t="shared" si="33"/>
        <v>0</v>
      </c>
    </row>
    <row r="53" spans="3:34" x14ac:dyDescent="0.2">
      <c r="C53" s="42" t="s">
        <v>230</v>
      </c>
      <c r="D53" s="39"/>
      <c r="E53" s="56">
        <v>0</v>
      </c>
      <c r="F53" s="57">
        <v>0</v>
      </c>
      <c r="H53" s="43">
        <v>0</v>
      </c>
      <c r="I53" s="43">
        <v>0</v>
      </c>
      <c r="J53" s="43">
        <v>0</v>
      </c>
      <c r="K53" s="43">
        <v>0</v>
      </c>
      <c r="L53" s="43">
        <v>0</v>
      </c>
      <c r="M53" s="43">
        <v>0</v>
      </c>
      <c r="N53" s="43">
        <v>0</v>
      </c>
      <c r="O53" s="43">
        <v>0</v>
      </c>
      <c r="P53" s="43">
        <v>0</v>
      </c>
      <c r="Q53" s="43">
        <v>0</v>
      </c>
      <c r="R53" s="43">
        <v>0</v>
      </c>
      <c r="S53" s="43">
        <v>0</v>
      </c>
      <c r="T53" s="44">
        <f t="shared" si="32"/>
        <v>0</v>
      </c>
      <c r="V53" s="43">
        <v>0</v>
      </c>
      <c r="W53" s="43">
        <v>0</v>
      </c>
      <c r="X53" s="43">
        <v>0</v>
      </c>
      <c r="Y53" s="43">
        <v>0</v>
      </c>
      <c r="Z53" s="43">
        <v>0</v>
      </c>
      <c r="AA53" s="43">
        <v>0</v>
      </c>
      <c r="AB53" s="43">
        <v>0</v>
      </c>
      <c r="AC53" s="43">
        <v>0</v>
      </c>
      <c r="AD53" s="43">
        <v>0</v>
      </c>
      <c r="AE53" s="43">
        <v>0</v>
      </c>
      <c r="AF53" s="43">
        <v>0</v>
      </c>
      <c r="AG53" s="43">
        <v>0</v>
      </c>
      <c r="AH53" s="44">
        <f t="shared" si="33"/>
        <v>0</v>
      </c>
    </row>
    <row r="54" spans="3:34" x14ac:dyDescent="0.2">
      <c r="C54" s="42" t="s">
        <v>231</v>
      </c>
      <c r="D54" s="39"/>
      <c r="E54" s="56">
        <v>0</v>
      </c>
      <c r="F54" s="57">
        <v>0</v>
      </c>
      <c r="H54" s="43">
        <v>0</v>
      </c>
      <c r="I54" s="43">
        <v>0</v>
      </c>
      <c r="J54" s="43">
        <v>0</v>
      </c>
      <c r="K54" s="43">
        <v>0</v>
      </c>
      <c r="L54" s="43">
        <v>0</v>
      </c>
      <c r="M54" s="43">
        <v>0</v>
      </c>
      <c r="N54" s="43">
        <v>0</v>
      </c>
      <c r="O54" s="43">
        <v>0</v>
      </c>
      <c r="P54" s="43">
        <v>0</v>
      </c>
      <c r="Q54" s="43">
        <v>0</v>
      </c>
      <c r="R54" s="43">
        <v>0</v>
      </c>
      <c r="S54" s="43">
        <v>0</v>
      </c>
      <c r="T54" s="44">
        <f t="shared" si="32"/>
        <v>0</v>
      </c>
      <c r="V54" s="43">
        <v>0</v>
      </c>
      <c r="W54" s="43">
        <v>0</v>
      </c>
      <c r="X54" s="43">
        <v>0</v>
      </c>
      <c r="Y54" s="43">
        <v>0</v>
      </c>
      <c r="Z54" s="43">
        <v>0</v>
      </c>
      <c r="AA54" s="43">
        <v>0</v>
      </c>
      <c r="AB54" s="43">
        <v>0</v>
      </c>
      <c r="AC54" s="43">
        <v>0</v>
      </c>
      <c r="AD54" s="43">
        <v>0</v>
      </c>
      <c r="AE54" s="43">
        <v>0</v>
      </c>
      <c r="AF54" s="43">
        <v>0</v>
      </c>
      <c r="AG54" s="43">
        <v>0</v>
      </c>
      <c r="AH54" s="44">
        <f t="shared" si="33"/>
        <v>0</v>
      </c>
    </row>
    <row r="55" spans="3:34" x14ac:dyDescent="0.2">
      <c r="C55" s="42" t="s">
        <v>232</v>
      </c>
      <c r="D55" s="39"/>
      <c r="E55" s="56">
        <v>0</v>
      </c>
      <c r="F55" s="57">
        <v>0</v>
      </c>
      <c r="H55" s="43">
        <v>0</v>
      </c>
      <c r="I55" s="43">
        <v>0</v>
      </c>
      <c r="J55" s="43">
        <v>0</v>
      </c>
      <c r="K55" s="43">
        <v>0</v>
      </c>
      <c r="L55" s="43">
        <v>0</v>
      </c>
      <c r="M55" s="43">
        <v>0</v>
      </c>
      <c r="N55" s="43">
        <v>0</v>
      </c>
      <c r="O55" s="43">
        <v>0</v>
      </c>
      <c r="P55" s="43">
        <v>0</v>
      </c>
      <c r="Q55" s="43">
        <v>0</v>
      </c>
      <c r="R55" s="43">
        <v>0</v>
      </c>
      <c r="S55" s="43">
        <v>0</v>
      </c>
      <c r="T55" s="44">
        <f t="shared" si="32"/>
        <v>0</v>
      </c>
      <c r="V55" s="43">
        <v>0</v>
      </c>
      <c r="W55" s="43">
        <v>0</v>
      </c>
      <c r="X55" s="43">
        <v>0</v>
      </c>
      <c r="Y55" s="43">
        <v>0</v>
      </c>
      <c r="Z55" s="43">
        <v>0</v>
      </c>
      <c r="AA55" s="43">
        <v>0</v>
      </c>
      <c r="AB55" s="43">
        <v>0</v>
      </c>
      <c r="AC55" s="43">
        <v>0</v>
      </c>
      <c r="AD55" s="43">
        <v>0</v>
      </c>
      <c r="AE55" s="43">
        <v>0</v>
      </c>
      <c r="AF55" s="43">
        <v>0</v>
      </c>
      <c r="AG55" s="43">
        <v>0</v>
      </c>
      <c r="AH55" s="44">
        <f t="shared" si="33"/>
        <v>0</v>
      </c>
    </row>
    <row r="56" spans="3:34" x14ac:dyDescent="0.2">
      <c r="C56" s="42" t="s">
        <v>233</v>
      </c>
      <c r="D56" s="39"/>
      <c r="E56" s="56">
        <v>0</v>
      </c>
      <c r="F56" s="57">
        <v>0</v>
      </c>
      <c r="H56" s="43">
        <v>0</v>
      </c>
      <c r="I56" s="43">
        <v>0</v>
      </c>
      <c r="J56" s="43">
        <v>0</v>
      </c>
      <c r="K56" s="43">
        <v>0</v>
      </c>
      <c r="L56" s="43">
        <v>0</v>
      </c>
      <c r="M56" s="43">
        <v>0</v>
      </c>
      <c r="N56" s="43">
        <v>0</v>
      </c>
      <c r="O56" s="43">
        <v>0</v>
      </c>
      <c r="P56" s="43">
        <v>0</v>
      </c>
      <c r="Q56" s="43">
        <v>0</v>
      </c>
      <c r="R56" s="43">
        <v>0</v>
      </c>
      <c r="S56" s="43">
        <v>0</v>
      </c>
      <c r="T56" s="44">
        <f t="shared" si="32"/>
        <v>0</v>
      </c>
      <c r="V56" s="43">
        <v>0</v>
      </c>
      <c r="W56" s="43">
        <v>0</v>
      </c>
      <c r="X56" s="43">
        <v>0</v>
      </c>
      <c r="Y56" s="43">
        <v>0</v>
      </c>
      <c r="Z56" s="43">
        <v>0</v>
      </c>
      <c r="AA56" s="43">
        <v>0</v>
      </c>
      <c r="AB56" s="43">
        <v>0</v>
      </c>
      <c r="AC56" s="43">
        <v>0</v>
      </c>
      <c r="AD56" s="43">
        <v>0</v>
      </c>
      <c r="AE56" s="43">
        <v>0</v>
      </c>
      <c r="AF56" s="43">
        <v>0</v>
      </c>
      <c r="AG56" s="43">
        <v>0</v>
      </c>
      <c r="AH56" s="44">
        <f t="shared" si="33"/>
        <v>0</v>
      </c>
    </row>
    <row r="57" spans="3:34" x14ac:dyDescent="0.2">
      <c r="C57" s="42" t="s">
        <v>234</v>
      </c>
      <c r="D57" s="39"/>
      <c r="E57" s="56">
        <v>0</v>
      </c>
      <c r="F57" s="57">
        <v>0</v>
      </c>
      <c r="H57" s="43">
        <v>0</v>
      </c>
      <c r="I57" s="43">
        <v>0</v>
      </c>
      <c r="J57" s="43">
        <v>0</v>
      </c>
      <c r="K57" s="43">
        <v>0</v>
      </c>
      <c r="L57" s="43">
        <v>0</v>
      </c>
      <c r="M57" s="43">
        <v>0</v>
      </c>
      <c r="N57" s="43">
        <v>0</v>
      </c>
      <c r="O57" s="43">
        <v>0</v>
      </c>
      <c r="P57" s="43">
        <v>0</v>
      </c>
      <c r="Q57" s="43">
        <v>0</v>
      </c>
      <c r="R57" s="43">
        <v>0</v>
      </c>
      <c r="S57" s="43">
        <v>0</v>
      </c>
      <c r="T57" s="44">
        <f t="shared" si="32"/>
        <v>0</v>
      </c>
      <c r="V57" s="43">
        <v>0</v>
      </c>
      <c r="W57" s="43">
        <v>0</v>
      </c>
      <c r="X57" s="43">
        <v>0</v>
      </c>
      <c r="Y57" s="43">
        <v>0</v>
      </c>
      <c r="Z57" s="43">
        <v>0</v>
      </c>
      <c r="AA57" s="43">
        <v>0</v>
      </c>
      <c r="AB57" s="43">
        <v>0</v>
      </c>
      <c r="AC57" s="43">
        <v>0</v>
      </c>
      <c r="AD57" s="43">
        <v>0</v>
      </c>
      <c r="AE57" s="43">
        <v>0</v>
      </c>
      <c r="AF57" s="43">
        <v>0</v>
      </c>
      <c r="AG57" s="43">
        <v>0</v>
      </c>
      <c r="AH57" s="44">
        <f t="shared" si="33"/>
        <v>0</v>
      </c>
    </row>
    <row r="58" spans="3:34" x14ac:dyDescent="0.2">
      <c r="C58" s="42" t="s">
        <v>235</v>
      </c>
      <c r="D58" s="39"/>
      <c r="E58" s="56">
        <v>0</v>
      </c>
      <c r="F58" s="57">
        <v>0</v>
      </c>
      <c r="H58" s="43">
        <v>0</v>
      </c>
      <c r="I58" s="43">
        <v>0</v>
      </c>
      <c r="J58" s="43">
        <v>0</v>
      </c>
      <c r="K58" s="43">
        <v>0</v>
      </c>
      <c r="L58" s="43">
        <v>0</v>
      </c>
      <c r="M58" s="43">
        <v>0</v>
      </c>
      <c r="N58" s="43">
        <v>0</v>
      </c>
      <c r="O58" s="43">
        <v>0</v>
      </c>
      <c r="P58" s="43">
        <v>0</v>
      </c>
      <c r="Q58" s="43">
        <v>0</v>
      </c>
      <c r="R58" s="43">
        <v>0</v>
      </c>
      <c r="S58" s="43">
        <v>0</v>
      </c>
      <c r="T58" s="44">
        <f t="shared" si="32"/>
        <v>0</v>
      </c>
      <c r="V58" s="43">
        <v>0</v>
      </c>
      <c r="W58" s="43">
        <v>0</v>
      </c>
      <c r="X58" s="43">
        <v>0</v>
      </c>
      <c r="Y58" s="43">
        <v>0</v>
      </c>
      <c r="Z58" s="43">
        <v>0</v>
      </c>
      <c r="AA58" s="43">
        <v>0</v>
      </c>
      <c r="AB58" s="43">
        <v>0</v>
      </c>
      <c r="AC58" s="43">
        <v>0</v>
      </c>
      <c r="AD58" s="43">
        <v>0</v>
      </c>
      <c r="AE58" s="43">
        <v>0</v>
      </c>
      <c r="AF58" s="43">
        <v>0</v>
      </c>
      <c r="AG58" s="43">
        <v>0</v>
      </c>
      <c r="AH58" s="44">
        <f t="shared" si="33"/>
        <v>0</v>
      </c>
    </row>
    <row r="59" spans="3:34" x14ac:dyDescent="0.2">
      <c r="C59" s="42" t="s">
        <v>236</v>
      </c>
      <c r="D59" s="39"/>
      <c r="E59" s="56">
        <v>0</v>
      </c>
      <c r="F59" s="57">
        <v>0</v>
      </c>
      <c r="H59" s="43">
        <v>0</v>
      </c>
      <c r="I59" s="43">
        <v>0</v>
      </c>
      <c r="J59" s="43">
        <v>0</v>
      </c>
      <c r="K59" s="43">
        <v>0</v>
      </c>
      <c r="L59" s="43">
        <v>0</v>
      </c>
      <c r="M59" s="43">
        <v>0</v>
      </c>
      <c r="N59" s="43">
        <v>0</v>
      </c>
      <c r="O59" s="43">
        <v>0</v>
      </c>
      <c r="P59" s="43">
        <v>0</v>
      </c>
      <c r="Q59" s="43">
        <v>0</v>
      </c>
      <c r="R59" s="43">
        <v>0</v>
      </c>
      <c r="S59" s="43">
        <v>0</v>
      </c>
      <c r="T59" s="44">
        <f t="shared" si="32"/>
        <v>0</v>
      </c>
      <c r="V59" s="43">
        <v>0</v>
      </c>
      <c r="W59" s="43">
        <v>0</v>
      </c>
      <c r="X59" s="43">
        <v>0</v>
      </c>
      <c r="Y59" s="43">
        <v>0</v>
      </c>
      <c r="Z59" s="43">
        <v>0</v>
      </c>
      <c r="AA59" s="43">
        <v>0</v>
      </c>
      <c r="AB59" s="43">
        <v>0</v>
      </c>
      <c r="AC59" s="43">
        <v>0</v>
      </c>
      <c r="AD59" s="43">
        <v>0</v>
      </c>
      <c r="AE59" s="43">
        <v>0</v>
      </c>
      <c r="AF59" s="43">
        <v>0</v>
      </c>
      <c r="AG59" s="43">
        <v>0</v>
      </c>
      <c r="AH59" s="44">
        <f t="shared" si="33"/>
        <v>0</v>
      </c>
    </row>
    <row r="60" spans="3:34" x14ac:dyDescent="0.2">
      <c r="C60" s="42" t="s">
        <v>237</v>
      </c>
      <c r="D60" s="39"/>
      <c r="E60" s="56">
        <v>0</v>
      </c>
      <c r="F60" s="57">
        <v>0</v>
      </c>
      <c r="H60" s="43">
        <v>0</v>
      </c>
      <c r="I60" s="43">
        <v>0</v>
      </c>
      <c r="J60" s="43">
        <v>0</v>
      </c>
      <c r="K60" s="43">
        <v>0</v>
      </c>
      <c r="L60" s="43">
        <v>0</v>
      </c>
      <c r="M60" s="43">
        <v>0</v>
      </c>
      <c r="N60" s="43">
        <v>0</v>
      </c>
      <c r="O60" s="43">
        <v>0</v>
      </c>
      <c r="P60" s="43">
        <v>0</v>
      </c>
      <c r="Q60" s="43">
        <v>0</v>
      </c>
      <c r="R60" s="43">
        <v>0</v>
      </c>
      <c r="S60" s="43">
        <v>0</v>
      </c>
      <c r="T60" s="44">
        <f t="shared" si="32"/>
        <v>0</v>
      </c>
      <c r="V60" s="43">
        <v>0</v>
      </c>
      <c r="W60" s="43">
        <v>0</v>
      </c>
      <c r="X60" s="43">
        <v>0</v>
      </c>
      <c r="Y60" s="43">
        <v>0</v>
      </c>
      <c r="Z60" s="43">
        <v>0</v>
      </c>
      <c r="AA60" s="43">
        <v>0</v>
      </c>
      <c r="AB60" s="43">
        <v>0</v>
      </c>
      <c r="AC60" s="43">
        <v>0</v>
      </c>
      <c r="AD60" s="43">
        <v>0</v>
      </c>
      <c r="AE60" s="43">
        <v>0</v>
      </c>
      <c r="AF60" s="43">
        <v>0</v>
      </c>
      <c r="AG60" s="43">
        <v>0</v>
      </c>
      <c r="AH60" s="44">
        <f t="shared" si="33"/>
        <v>0</v>
      </c>
    </row>
    <row r="61" spans="3:34" x14ac:dyDescent="0.2">
      <c r="C61" s="42" t="s">
        <v>238</v>
      </c>
      <c r="D61" s="39"/>
      <c r="E61" s="56">
        <v>0</v>
      </c>
      <c r="F61" s="57">
        <v>0</v>
      </c>
      <c r="H61" s="43">
        <v>0</v>
      </c>
      <c r="I61" s="43">
        <v>0</v>
      </c>
      <c r="J61" s="43">
        <v>0</v>
      </c>
      <c r="K61" s="43">
        <v>0</v>
      </c>
      <c r="L61" s="43">
        <v>0</v>
      </c>
      <c r="M61" s="43">
        <v>0</v>
      </c>
      <c r="N61" s="43">
        <v>0</v>
      </c>
      <c r="O61" s="43">
        <v>0</v>
      </c>
      <c r="P61" s="43">
        <v>0</v>
      </c>
      <c r="Q61" s="43">
        <v>0</v>
      </c>
      <c r="R61" s="43">
        <v>0</v>
      </c>
      <c r="S61" s="43">
        <v>0</v>
      </c>
      <c r="T61" s="44">
        <f t="shared" si="32"/>
        <v>0</v>
      </c>
      <c r="V61" s="43">
        <v>0</v>
      </c>
      <c r="W61" s="43">
        <v>0</v>
      </c>
      <c r="X61" s="43">
        <v>0</v>
      </c>
      <c r="Y61" s="43">
        <v>0</v>
      </c>
      <c r="Z61" s="43">
        <v>0</v>
      </c>
      <c r="AA61" s="43">
        <v>0</v>
      </c>
      <c r="AB61" s="43">
        <v>0</v>
      </c>
      <c r="AC61" s="43">
        <v>0</v>
      </c>
      <c r="AD61" s="43">
        <v>0</v>
      </c>
      <c r="AE61" s="43">
        <v>0</v>
      </c>
      <c r="AF61" s="43">
        <v>0</v>
      </c>
      <c r="AG61" s="43">
        <v>0</v>
      </c>
      <c r="AH61" s="44">
        <f t="shared" si="33"/>
        <v>0</v>
      </c>
    </row>
    <row r="62" spans="3:34" x14ac:dyDescent="0.2">
      <c r="C62" s="42" t="s">
        <v>239</v>
      </c>
      <c r="D62" s="39"/>
      <c r="E62" s="56">
        <v>0</v>
      </c>
      <c r="F62" s="57">
        <v>0</v>
      </c>
      <c r="H62" s="43">
        <v>0</v>
      </c>
      <c r="I62" s="43">
        <v>0</v>
      </c>
      <c r="J62" s="43">
        <v>0</v>
      </c>
      <c r="K62" s="43">
        <v>0</v>
      </c>
      <c r="L62" s="43">
        <v>0</v>
      </c>
      <c r="M62" s="43">
        <v>0</v>
      </c>
      <c r="N62" s="43">
        <v>0</v>
      </c>
      <c r="O62" s="43">
        <v>0</v>
      </c>
      <c r="P62" s="43">
        <v>0</v>
      </c>
      <c r="Q62" s="43">
        <v>0</v>
      </c>
      <c r="R62" s="43">
        <v>0</v>
      </c>
      <c r="S62" s="43">
        <v>0</v>
      </c>
      <c r="T62" s="44">
        <f t="shared" si="32"/>
        <v>0</v>
      </c>
      <c r="V62" s="43">
        <v>0</v>
      </c>
      <c r="W62" s="43">
        <v>0</v>
      </c>
      <c r="X62" s="43">
        <v>0</v>
      </c>
      <c r="Y62" s="43">
        <v>0</v>
      </c>
      <c r="Z62" s="43">
        <v>0</v>
      </c>
      <c r="AA62" s="43">
        <v>0</v>
      </c>
      <c r="AB62" s="43">
        <v>0</v>
      </c>
      <c r="AC62" s="43">
        <v>0</v>
      </c>
      <c r="AD62" s="43">
        <v>0</v>
      </c>
      <c r="AE62" s="43">
        <v>0</v>
      </c>
      <c r="AF62" s="43">
        <v>0</v>
      </c>
      <c r="AG62" s="43">
        <v>0</v>
      </c>
      <c r="AH62" s="44">
        <f t="shared" si="33"/>
        <v>0</v>
      </c>
    </row>
    <row r="63" spans="3:34" x14ac:dyDescent="0.2">
      <c r="C63" s="42" t="s">
        <v>240</v>
      </c>
      <c r="D63" s="39"/>
      <c r="E63" s="56">
        <v>0</v>
      </c>
      <c r="F63" s="57">
        <v>0</v>
      </c>
      <c r="H63" s="43">
        <v>0</v>
      </c>
      <c r="I63" s="43">
        <v>0</v>
      </c>
      <c r="J63" s="43">
        <v>0</v>
      </c>
      <c r="K63" s="43">
        <v>0</v>
      </c>
      <c r="L63" s="43">
        <v>0</v>
      </c>
      <c r="M63" s="43">
        <v>0</v>
      </c>
      <c r="N63" s="43">
        <v>0</v>
      </c>
      <c r="O63" s="43">
        <v>0</v>
      </c>
      <c r="P63" s="43">
        <v>0</v>
      </c>
      <c r="Q63" s="43">
        <v>0</v>
      </c>
      <c r="R63" s="43">
        <v>0</v>
      </c>
      <c r="S63" s="43">
        <v>0</v>
      </c>
      <c r="T63" s="44">
        <f t="shared" ref="T63:T67" si="34">SUM(H63:S63)</f>
        <v>0</v>
      </c>
      <c r="V63" s="43">
        <v>0</v>
      </c>
      <c r="W63" s="43">
        <v>0</v>
      </c>
      <c r="X63" s="43">
        <v>0</v>
      </c>
      <c r="Y63" s="43">
        <v>0</v>
      </c>
      <c r="Z63" s="43">
        <v>0</v>
      </c>
      <c r="AA63" s="43">
        <v>0</v>
      </c>
      <c r="AB63" s="43">
        <v>0</v>
      </c>
      <c r="AC63" s="43">
        <v>0</v>
      </c>
      <c r="AD63" s="43">
        <v>0</v>
      </c>
      <c r="AE63" s="43">
        <v>0</v>
      </c>
      <c r="AF63" s="43">
        <v>0</v>
      </c>
      <c r="AG63" s="43">
        <v>0</v>
      </c>
      <c r="AH63" s="44">
        <f t="shared" ref="AH63:AH67" si="35">SUM(V63:AG63)</f>
        <v>0</v>
      </c>
    </row>
    <row r="64" spans="3:34" x14ac:dyDescent="0.2">
      <c r="C64" s="42" t="s">
        <v>241</v>
      </c>
      <c r="D64" s="39"/>
      <c r="E64" s="56">
        <v>0</v>
      </c>
      <c r="F64" s="57">
        <v>0</v>
      </c>
      <c r="H64" s="43">
        <v>0</v>
      </c>
      <c r="I64" s="43">
        <v>0</v>
      </c>
      <c r="J64" s="43">
        <v>0</v>
      </c>
      <c r="K64" s="43">
        <v>0</v>
      </c>
      <c r="L64" s="43">
        <v>0</v>
      </c>
      <c r="M64" s="43">
        <v>0</v>
      </c>
      <c r="N64" s="43">
        <v>0</v>
      </c>
      <c r="O64" s="43">
        <v>0</v>
      </c>
      <c r="P64" s="43">
        <v>0</v>
      </c>
      <c r="Q64" s="43">
        <v>0</v>
      </c>
      <c r="R64" s="43">
        <v>0</v>
      </c>
      <c r="S64" s="43">
        <v>0</v>
      </c>
      <c r="T64" s="44">
        <f t="shared" si="34"/>
        <v>0</v>
      </c>
      <c r="V64" s="43">
        <v>0</v>
      </c>
      <c r="W64" s="43">
        <v>0</v>
      </c>
      <c r="X64" s="43">
        <v>0</v>
      </c>
      <c r="Y64" s="43">
        <v>0</v>
      </c>
      <c r="Z64" s="43">
        <v>0</v>
      </c>
      <c r="AA64" s="43">
        <v>0</v>
      </c>
      <c r="AB64" s="43">
        <v>0</v>
      </c>
      <c r="AC64" s="43">
        <v>0</v>
      </c>
      <c r="AD64" s="43">
        <v>0</v>
      </c>
      <c r="AE64" s="43">
        <v>0</v>
      </c>
      <c r="AF64" s="43">
        <v>0</v>
      </c>
      <c r="AG64" s="43">
        <v>0</v>
      </c>
      <c r="AH64" s="44">
        <f t="shared" si="35"/>
        <v>0</v>
      </c>
    </row>
    <row r="65" spans="3:34" x14ac:dyDescent="0.2">
      <c r="C65" s="42" t="s">
        <v>242</v>
      </c>
      <c r="D65" s="39"/>
      <c r="E65" s="56">
        <v>0</v>
      </c>
      <c r="F65" s="57">
        <v>0</v>
      </c>
      <c r="H65" s="43">
        <v>0</v>
      </c>
      <c r="I65" s="43">
        <v>0</v>
      </c>
      <c r="J65" s="43">
        <v>0</v>
      </c>
      <c r="K65" s="43">
        <v>0</v>
      </c>
      <c r="L65" s="43">
        <v>0</v>
      </c>
      <c r="M65" s="43">
        <v>0</v>
      </c>
      <c r="N65" s="43">
        <v>0</v>
      </c>
      <c r="O65" s="43">
        <v>0</v>
      </c>
      <c r="P65" s="43">
        <v>0</v>
      </c>
      <c r="Q65" s="43">
        <v>0</v>
      </c>
      <c r="R65" s="43">
        <v>0</v>
      </c>
      <c r="S65" s="43">
        <v>0</v>
      </c>
      <c r="T65" s="44">
        <f t="shared" si="34"/>
        <v>0</v>
      </c>
      <c r="V65" s="43">
        <v>0</v>
      </c>
      <c r="W65" s="43">
        <v>0</v>
      </c>
      <c r="X65" s="43">
        <v>0</v>
      </c>
      <c r="Y65" s="43">
        <v>0</v>
      </c>
      <c r="Z65" s="43">
        <v>0</v>
      </c>
      <c r="AA65" s="43">
        <v>0</v>
      </c>
      <c r="AB65" s="43">
        <v>0</v>
      </c>
      <c r="AC65" s="43">
        <v>0</v>
      </c>
      <c r="AD65" s="43">
        <v>0</v>
      </c>
      <c r="AE65" s="43">
        <v>0</v>
      </c>
      <c r="AF65" s="43">
        <v>0</v>
      </c>
      <c r="AG65" s="43">
        <v>0</v>
      </c>
      <c r="AH65" s="44">
        <f t="shared" si="35"/>
        <v>0</v>
      </c>
    </row>
    <row r="66" spans="3:34" x14ac:dyDescent="0.2">
      <c r="C66" s="42" t="s">
        <v>243</v>
      </c>
      <c r="D66" s="39"/>
      <c r="E66" s="56">
        <v>0</v>
      </c>
      <c r="F66" s="57">
        <v>0</v>
      </c>
      <c r="H66" s="43">
        <v>0</v>
      </c>
      <c r="I66" s="43">
        <v>0</v>
      </c>
      <c r="J66" s="43">
        <v>0</v>
      </c>
      <c r="K66" s="43">
        <v>0</v>
      </c>
      <c r="L66" s="43">
        <v>0</v>
      </c>
      <c r="M66" s="43">
        <v>0</v>
      </c>
      <c r="N66" s="43">
        <v>0</v>
      </c>
      <c r="O66" s="43">
        <v>0</v>
      </c>
      <c r="P66" s="43">
        <v>0</v>
      </c>
      <c r="Q66" s="43">
        <v>0</v>
      </c>
      <c r="R66" s="43">
        <v>0</v>
      </c>
      <c r="S66" s="43">
        <v>0</v>
      </c>
      <c r="T66" s="44">
        <f t="shared" si="34"/>
        <v>0</v>
      </c>
      <c r="V66" s="43">
        <v>0</v>
      </c>
      <c r="W66" s="43">
        <v>0</v>
      </c>
      <c r="X66" s="43">
        <v>0</v>
      </c>
      <c r="Y66" s="43">
        <v>0</v>
      </c>
      <c r="Z66" s="43">
        <v>0</v>
      </c>
      <c r="AA66" s="43">
        <v>0</v>
      </c>
      <c r="AB66" s="43">
        <v>0</v>
      </c>
      <c r="AC66" s="43">
        <v>0</v>
      </c>
      <c r="AD66" s="43">
        <v>0</v>
      </c>
      <c r="AE66" s="43">
        <v>0</v>
      </c>
      <c r="AF66" s="43">
        <v>0</v>
      </c>
      <c r="AG66" s="43">
        <v>0</v>
      </c>
      <c r="AH66" s="44">
        <f t="shared" si="35"/>
        <v>0</v>
      </c>
    </row>
    <row r="67" spans="3:34" x14ac:dyDescent="0.2">
      <c r="C67" s="42" t="s">
        <v>244</v>
      </c>
      <c r="D67" s="39"/>
      <c r="E67" s="56">
        <v>0</v>
      </c>
      <c r="F67" s="57">
        <v>0</v>
      </c>
      <c r="H67" s="43">
        <v>0</v>
      </c>
      <c r="I67" s="43">
        <v>0</v>
      </c>
      <c r="J67" s="43">
        <v>0</v>
      </c>
      <c r="K67" s="43">
        <v>0</v>
      </c>
      <c r="L67" s="43">
        <v>0</v>
      </c>
      <c r="M67" s="43">
        <v>0</v>
      </c>
      <c r="N67" s="43">
        <v>0</v>
      </c>
      <c r="O67" s="43">
        <v>0</v>
      </c>
      <c r="P67" s="43">
        <v>0</v>
      </c>
      <c r="Q67" s="43">
        <v>0</v>
      </c>
      <c r="R67" s="43">
        <v>0</v>
      </c>
      <c r="S67" s="43">
        <v>0</v>
      </c>
      <c r="T67" s="44">
        <f t="shared" si="34"/>
        <v>0</v>
      </c>
      <c r="V67" s="43">
        <v>0</v>
      </c>
      <c r="W67" s="43">
        <v>0</v>
      </c>
      <c r="X67" s="43">
        <v>0</v>
      </c>
      <c r="Y67" s="43">
        <v>0</v>
      </c>
      <c r="Z67" s="43">
        <v>0</v>
      </c>
      <c r="AA67" s="43">
        <v>0</v>
      </c>
      <c r="AB67" s="43">
        <v>0</v>
      </c>
      <c r="AC67" s="43">
        <v>0</v>
      </c>
      <c r="AD67" s="43">
        <v>0</v>
      </c>
      <c r="AE67" s="43">
        <v>0</v>
      </c>
      <c r="AF67" s="43">
        <v>0</v>
      </c>
      <c r="AG67" s="43">
        <v>0</v>
      </c>
      <c r="AH67" s="44">
        <f t="shared" si="35"/>
        <v>0</v>
      </c>
    </row>
  </sheetData>
  <mergeCells count="3">
    <mergeCell ref="C7:C8"/>
    <mergeCell ref="H7:T7"/>
    <mergeCell ref="V7:AH7"/>
  </mergeCells>
  <pageMargins left="0.7" right="0.7" top="0.78740157499999996" bottom="0.78740157499999996" header="0.3" footer="0.3"/>
  <pageSetup paperSize="9" orientation="portrait" verticalDpi="0" r:id="rId1"/>
  <ignoredErrors>
    <ignoredError sqref="C7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B1:BS75"/>
  <sheetViews>
    <sheetView showGridLines="0" showRowColHeaders="0" workbookViewId="0">
      <pane xSplit="3" ySplit="10" topLeftCell="D11" activePane="bottomRight" state="frozen"/>
      <selection pane="topRight" activeCell="D1" sqref="D1"/>
      <selection pane="bottomLeft" activeCell="A9" sqref="A9"/>
      <selection pane="bottomRight" activeCell="C11" sqref="C11"/>
    </sheetView>
  </sheetViews>
  <sheetFormatPr baseColWidth="10" defaultRowHeight="12.75" outlineLevelRow="1" x14ac:dyDescent="0.2"/>
  <cols>
    <col min="1" max="2" width="2" customWidth="1"/>
    <col min="3" max="3" width="23.140625" style="9" customWidth="1"/>
    <col min="4" max="4" width="2.140625" customWidth="1"/>
    <col min="5" max="5" width="8.7109375" style="22" customWidth="1"/>
    <col min="6" max="17" width="8.7109375" customWidth="1"/>
    <col min="18" max="18" width="2.140625" customWidth="1"/>
    <col min="19" max="31" width="8.7109375" customWidth="1"/>
  </cols>
  <sheetData>
    <row r="1" spans="2:71" hidden="1" x14ac:dyDescent="0.2">
      <c r="E1" s="70">
        <f>LEFT(E9,4)*1</f>
        <v>2019</v>
      </c>
      <c r="F1">
        <f>IF(E2&gt;F2,E1+1,E1)</f>
        <v>2019</v>
      </c>
      <c r="G1">
        <f t="shared" ref="G1:M1" si="0">IF(F2&gt;G2,F1+1,F1)</f>
        <v>2019</v>
      </c>
      <c r="H1">
        <f t="shared" si="0"/>
        <v>2019</v>
      </c>
      <c r="I1">
        <f t="shared" si="0"/>
        <v>2019</v>
      </c>
      <c r="J1">
        <f t="shared" si="0"/>
        <v>2019</v>
      </c>
      <c r="K1">
        <f t="shared" si="0"/>
        <v>2019</v>
      </c>
      <c r="L1">
        <f t="shared" si="0"/>
        <v>2019</v>
      </c>
      <c r="M1">
        <f t="shared" si="0"/>
        <v>2019</v>
      </c>
      <c r="N1">
        <f>IF(M2&gt;N2,M1+1,M1)</f>
        <v>2019</v>
      </c>
      <c r="O1">
        <f>IF(N2&gt;O2,N1+1,N1)</f>
        <v>2019</v>
      </c>
      <c r="P1">
        <f t="shared" ref="P1" si="1">IF(O2&gt;P2,O1+1,O1)</f>
        <v>2019</v>
      </c>
      <c r="S1" s="32">
        <f>E1+1</f>
        <v>2020</v>
      </c>
      <c r="T1" s="32">
        <f t="shared" ref="T1:AD1" si="2">F1+1</f>
        <v>2020</v>
      </c>
      <c r="U1" s="32">
        <f t="shared" si="2"/>
        <v>2020</v>
      </c>
      <c r="V1" s="32">
        <f t="shared" si="2"/>
        <v>2020</v>
      </c>
      <c r="W1" s="32">
        <f t="shared" si="2"/>
        <v>2020</v>
      </c>
      <c r="X1" s="32">
        <f t="shared" si="2"/>
        <v>2020</v>
      </c>
      <c r="Y1" s="32">
        <f t="shared" si="2"/>
        <v>2020</v>
      </c>
      <c r="Z1" s="32">
        <f t="shared" si="2"/>
        <v>2020</v>
      </c>
      <c r="AA1" s="32">
        <f t="shared" si="2"/>
        <v>2020</v>
      </c>
      <c r="AB1" s="32">
        <f t="shared" si="2"/>
        <v>2020</v>
      </c>
      <c r="AC1" s="32">
        <f t="shared" si="2"/>
        <v>2020</v>
      </c>
      <c r="AD1" s="32">
        <f t="shared" si="2"/>
        <v>2020</v>
      </c>
    </row>
    <row r="2" spans="2:71" hidden="1" x14ac:dyDescent="0.2">
      <c r="E2" s="71">
        <f>Stammdaten!E11</f>
        <v>1</v>
      </c>
      <c r="F2" s="7">
        <f>MOD(E2,12)+1</f>
        <v>2</v>
      </c>
      <c r="G2" s="7">
        <f t="shared" ref="G2:M2" si="3">MOD(F2,12)+1</f>
        <v>3</v>
      </c>
      <c r="H2" s="7">
        <f t="shared" si="3"/>
        <v>4</v>
      </c>
      <c r="I2" s="7">
        <f t="shared" si="3"/>
        <v>5</v>
      </c>
      <c r="J2" s="7">
        <f t="shared" si="3"/>
        <v>6</v>
      </c>
      <c r="K2" s="7">
        <f t="shared" si="3"/>
        <v>7</v>
      </c>
      <c r="L2" s="7">
        <f t="shared" si="3"/>
        <v>8</v>
      </c>
      <c r="M2" s="7">
        <f t="shared" si="3"/>
        <v>9</v>
      </c>
      <c r="N2" s="7">
        <f>MOD(M2,12)+1</f>
        <v>10</v>
      </c>
      <c r="O2" s="7">
        <f>MOD(N2,12)+1</f>
        <v>11</v>
      </c>
      <c r="P2" s="7">
        <f t="shared" ref="P2" si="4">MOD(O2,12)+1</f>
        <v>12</v>
      </c>
      <c r="S2" s="7">
        <f>E2</f>
        <v>1</v>
      </c>
      <c r="T2" s="7">
        <f t="shared" ref="T2:AD2" si="5">F2</f>
        <v>2</v>
      </c>
      <c r="U2" s="7">
        <f t="shared" si="5"/>
        <v>3</v>
      </c>
      <c r="V2" s="7">
        <f t="shared" si="5"/>
        <v>4</v>
      </c>
      <c r="W2" s="7">
        <f t="shared" si="5"/>
        <v>5</v>
      </c>
      <c r="X2" s="7">
        <f t="shared" si="5"/>
        <v>6</v>
      </c>
      <c r="Y2" s="7">
        <f t="shared" si="5"/>
        <v>7</v>
      </c>
      <c r="Z2" s="7">
        <f t="shared" si="5"/>
        <v>8</v>
      </c>
      <c r="AA2" s="7">
        <f t="shared" si="5"/>
        <v>9</v>
      </c>
      <c r="AB2" s="7">
        <f t="shared" si="5"/>
        <v>10</v>
      </c>
      <c r="AC2" s="7">
        <f t="shared" si="5"/>
        <v>11</v>
      </c>
      <c r="AD2" s="7">
        <f t="shared" si="5"/>
        <v>12</v>
      </c>
    </row>
    <row r="5" spans="2:71" ht="28.5" customHeight="1" x14ac:dyDescent="0.2"/>
    <row r="6" spans="2:71" ht="26.25" customHeight="1" x14ac:dyDescent="0.2">
      <c r="B6" s="15"/>
      <c r="C6" s="58" t="s">
        <v>110</v>
      </c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BS6" s="58"/>
    </row>
    <row r="7" spans="2:71" x14ac:dyDescent="0.2">
      <c r="C7" s="4"/>
      <c r="D7" s="3"/>
      <c r="E7" s="21"/>
      <c r="F7" s="3"/>
      <c r="G7" s="3"/>
      <c r="H7" s="2"/>
      <c r="I7" s="3"/>
      <c r="J7" s="2"/>
    </row>
    <row r="8" spans="2:71" x14ac:dyDescent="0.2">
      <c r="C8" s="4"/>
      <c r="D8" s="3"/>
    </row>
    <row r="9" spans="2:71" x14ac:dyDescent="0.2">
      <c r="C9" s="82" t="str">
        <f>Stammdaten!E7</f>
        <v>Muster GmbH</v>
      </c>
      <c r="D9" s="16"/>
      <c r="E9" s="83">
        <f>'GuV - Gesamtübersicht'!G7</f>
        <v>2019</v>
      </c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16"/>
      <c r="S9" s="83">
        <f>'GuV - Gesamtübersicht'!U7</f>
        <v>2020</v>
      </c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</row>
    <row r="10" spans="2:71" x14ac:dyDescent="0.2">
      <c r="C10" s="82"/>
      <c r="E10" s="25" t="str">
        <f>'GuV - Gesamtübersicht'!G8</f>
        <v>Januar</v>
      </c>
      <c r="F10" s="25" t="str">
        <f>'GuV - Gesamtübersicht'!H8</f>
        <v>Februar</v>
      </c>
      <c r="G10" s="25" t="str">
        <f>'GuV - Gesamtübersicht'!I8</f>
        <v>März</v>
      </c>
      <c r="H10" s="25" t="str">
        <f>'GuV - Gesamtübersicht'!J8</f>
        <v>April</v>
      </c>
      <c r="I10" s="25" t="str">
        <f>'GuV - Gesamtübersicht'!K8</f>
        <v>Mai</v>
      </c>
      <c r="J10" s="25" t="str">
        <f>'GuV - Gesamtübersicht'!L8</f>
        <v>Juni</v>
      </c>
      <c r="K10" s="25" t="str">
        <f>'GuV - Gesamtübersicht'!M8</f>
        <v>Juli</v>
      </c>
      <c r="L10" s="25" t="str">
        <f>'GuV - Gesamtübersicht'!N8</f>
        <v>August</v>
      </c>
      <c r="M10" s="25" t="str">
        <f>'GuV - Gesamtübersicht'!O8</f>
        <v>September</v>
      </c>
      <c r="N10" s="25" t="str">
        <f>'GuV - Gesamtübersicht'!P8</f>
        <v>Oktober</v>
      </c>
      <c r="O10" s="25" t="str">
        <f>'GuV - Gesamtübersicht'!Q8</f>
        <v>November</v>
      </c>
      <c r="P10" s="25" t="str">
        <f>'GuV - Gesamtübersicht'!R8</f>
        <v>Dezember</v>
      </c>
      <c r="Q10" s="26" t="s">
        <v>97</v>
      </c>
      <c r="R10" s="16"/>
      <c r="S10" s="25" t="str">
        <f>'GuV - Gesamtübersicht'!U8</f>
        <v>Januar</v>
      </c>
      <c r="T10" s="25" t="str">
        <f>'GuV - Gesamtübersicht'!V8</f>
        <v>Februar</v>
      </c>
      <c r="U10" s="25" t="str">
        <f>'GuV - Gesamtübersicht'!W8</f>
        <v>März</v>
      </c>
      <c r="V10" s="25" t="str">
        <f>'GuV - Gesamtübersicht'!X8</f>
        <v>April</v>
      </c>
      <c r="W10" s="25" t="str">
        <f>'GuV - Gesamtübersicht'!Y8</f>
        <v>Mai</v>
      </c>
      <c r="X10" s="25" t="str">
        <f>'GuV - Gesamtübersicht'!Z8</f>
        <v>Juni</v>
      </c>
      <c r="Y10" s="25" t="str">
        <f>'GuV - Gesamtübersicht'!AA8</f>
        <v>Juli</v>
      </c>
      <c r="Z10" s="25" t="str">
        <f>'GuV - Gesamtübersicht'!AB8</f>
        <v>August</v>
      </c>
      <c r="AA10" s="25" t="str">
        <f>'GuV - Gesamtübersicht'!AC8</f>
        <v>September</v>
      </c>
      <c r="AB10" s="25" t="str">
        <f>'GuV - Gesamtübersicht'!AD8</f>
        <v>Oktober</v>
      </c>
      <c r="AC10" s="25" t="str">
        <f>'GuV - Gesamtübersicht'!AE8</f>
        <v>November</v>
      </c>
      <c r="AD10" s="25" t="str">
        <f>'GuV - Gesamtübersicht'!AF8</f>
        <v>Dezember</v>
      </c>
      <c r="AE10" s="26" t="s">
        <v>97</v>
      </c>
    </row>
    <row r="11" spans="2:71" x14ac:dyDescent="0.2">
      <c r="G11" s="22"/>
      <c r="I11" s="22"/>
      <c r="K11" s="22"/>
      <c r="M11" s="22"/>
      <c r="O11" s="22"/>
      <c r="S11" s="22"/>
      <c r="U11" s="22"/>
      <c r="W11" s="22"/>
      <c r="Y11" s="22"/>
      <c r="AA11" s="22"/>
      <c r="AC11" s="22"/>
    </row>
    <row r="12" spans="2:71" hidden="1" x14ac:dyDescent="0.2">
      <c r="E12" s="22">
        <v>1</v>
      </c>
      <c r="F12">
        <v>2</v>
      </c>
      <c r="G12" s="22">
        <v>3</v>
      </c>
      <c r="H12">
        <v>4</v>
      </c>
      <c r="I12" s="22">
        <v>5</v>
      </c>
      <c r="J12">
        <v>6</v>
      </c>
      <c r="K12" s="22">
        <v>7</v>
      </c>
      <c r="L12">
        <v>8</v>
      </c>
      <c r="M12" s="22">
        <v>9</v>
      </c>
      <c r="N12">
        <v>10</v>
      </c>
      <c r="O12" s="22">
        <v>11</v>
      </c>
      <c r="P12">
        <v>12</v>
      </c>
      <c r="S12" s="22">
        <v>1</v>
      </c>
      <c r="T12">
        <v>2</v>
      </c>
      <c r="U12" s="22">
        <v>3</v>
      </c>
      <c r="V12">
        <v>4</v>
      </c>
      <c r="W12" s="22">
        <v>5</v>
      </c>
      <c r="X12">
        <v>6</v>
      </c>
      <c r="Y12" s="22">
        <v>7</v>
      </c>
      <c r="Z12">
        <v>8</v>
      </c>
      <c r="AA12" s="22">
        <v>9</v>
      </c>
      <c r="AB12">
        <v>10</v>
      </c>
      <c r="AC12" s="22">
        <v>11</v>
      </c>
      <c r="AD12">
        <v>12</v>
      </c>
    </row>
    <row r="13" spans="2:71" x14ac:dyDescent="0.2">
      <c r="C13" s="31" t="s">
        <v>104</v>
      </c>
      <c r="E13" s="28">
        <f>E28+E39+E50+E61+E72</f>
        <v>0</v>
      </c>
      <c r="F13" s="28">
        <f t="shared" ref="F13:P13" si="6">F28+F39+F50+F61+F72</f>
        <v>0</v>
      </c>
      <c r="G13" s="28">
        <f t="shared" si="6"/>
        <v>0</v>
      </c>
      <c r="H13" s="28">
        <f t="shared" si="6"/>
        <v>0</v>
      </c>
      <c r="I13" s="28">
        <f t="shared" si="6"/>
        <v>0</v>
      </c>
      <c r="J13" s="28">
        <f t="shared" si="6"/>
        <v>0</v>
      </c>
      <c r="K13" s="28">
        <f t="shared" si="6"/>
        <v>0</v>
      </c>
      <c r="L13" s="28">
        <f t="shared" si="6"/>
        <v>0</v>
      </c>
      <c r="M13" s="28">
        <f t="shared" si="6"/>
        <v>0</v>
      </c>
      <c r="N13" s="28">
        <f t="shared" si="6"/>
        <v>0</v>
      </c>
      <c r="O13" s="28">
        <f t="shared" si="6"/>
        <v>0</v>
      </c>
      <c r="P13" s="28">
        <f t="shared" si="6"/>
        <v>0</v>
      </c>
      <c r="Q13" s="28">
        <f>SUM(E13:P13)</f>
        <v>0</v>
      </c>
      <c r="R13" s="28"/>
      <c r="S13" s="28">
        <f>S28+S39+S50+S61+S72</f>
        <v>0</v>
      </c>
      <c r="T13" s="28">
        <f t="shared" ref="T13:AD13" si="7">T28+T39+T50+T61+T72</f>
        <v>0</v>
      </c>
      <c r="U13" s="28">
        <f t="shared" si="7"/>
        <v>0</v>
      </c>
      <c r="V13" s="28">
        <f t="shared" si="7"/>
        <v>0</v>
      </c>
      <c r="W13" s="28">
        <f t="shared" si="7"/>
        <v>0</v>
      </c>
      <c r="X13" s="28">
        <f t="shared" si="7"/>
        <v>0</v>
      </c>
      <c r="Y13" s="28">
        <f t="shared" si="7"/>
        <v>0</v>
      </c>
      <c r="Z13" s="28">
        <f t="shared" si="7"/>
        <v>0</v>
      </c>
      <c r="AA13" s="28">
        <f t="shared" si="7"/>
        <v>0</v>
      </c>
      <c r="AB13" s="28">
        <f t="shared" si="7"/>
        <v>0</v>
      </c>
      <c r="AC13" s="28">
        <f t="shared" si="7"/>
        <v>0</v>
      </c>
      <c r="AD13" s="28">
        <f t="shared" si="7"/>
        <v>0</v>
      </c>
      <c r="AE13" s="28">
        <f>SUM(S13:AD13)</f>
        <v>0</v>
      </c>
    </row>
    <row r="14" spans="2:71" x14ac:dyDescent="0.2">
      <c r="C14" s="30" t="s">
        <v>139</v>
      </c>
      <c r="E14" s="35">
        <f>IF($E$26=$C$14,E28,0)+IF($E$37=$C$14,E39,0)+IF($E$48=$C$14,E50,0)+IF($E$59=$C$14,E61,0)+IF($E$70=$C$14,E72,0)</f>
        <v>0</v>
      </c>
      <c r="F14" s="35">
        <f t="shared" ref="F14:P14" si="8">IF($E$26=$C$14,F28,0)+IF($E$37=$C$14,F39,0)+IF($E$48=$C$14,F50,0)+IF($E$59=$C$14,F61,0)+IF($E$70=$C$14,F72,0)</f>
        <v>0</v>
      </c>
      <c r="G14" s="35">
        <f t="shared" si="8"/>
        <v>0</v>
      </c>
      <c r="H14" s="35">
        <f t="shared" si="8"/>
        <v>0</v>
      </c>
      <c r="I14" s="35">
        <f t="shared" si="8"/>
        <v>0</v>
      </c>
      <c r="J14" s="35">
        <f t="shared" si="8"/>
        <v>0</v>
      </c>
      <c r="K14" s="35">
        <f t="shared" si="8"/>
        <v>0</v>
      </c>
      <c r="L14" s="35">
        <f t="shared" si="8"/>
        <v>0</v>
      </c>
      <c r="M14" s="35">
        <f t="shared" si="8"/>
        <v>0</v>
      </c>
      <c r="N14" s="35">
        <f t="shared" si="8"/>
        <v>0</v>
      </c>
      <c r="O14" s="35">
        <f t="shared" si="8"/>
        <v>0</v>
      </c>
      <c r="P14" s="35">
        <f t="shared" si="8"/>
        <v>0</v>
      </c>
      <c r="Q14" s="35">
        <f>SUM(E14:P14)</f>
        <v>0</v>
      </c>
      <c r="S14" s="35">
        <f>IF($E$26=$C$14,S28,0)+IF($E$37=$C$14,S39,0)+IF($E$48=$C$14,S50,0)+IF($E$59=$C$14,S61,0)+IF($E$70=$C$14,S72,0)</f>
        <v>0</v>
      </c>
      <c r="T14" s="35">
        <f t="shared" ref="T14:AD14" si="9">IF($E$26=$C$14,T28,0)+IF($E$37=$C$14,T39,0)+IF($E$48=$C$14,T50,0)+IF($E$59=$C$14,T61,0)+IF($E$70=$C$14,T72,0)</f>
        <v>0</v>
      </c>
      <c r="U14" s="35">
        <f t="shared" si="9"/>
        <v>0</v>
      </c>
      <c r="V14" s="35">
        <f t="shared" si="9"/>
        <v>0</v>
      </c>
      <c r="W14" s="35">
        <f t="shared" si="9"/>
        <v>0</v>
      </c>
      <c r="X14" s="35">
        <f t="shared" si="9"/>
        <v>0</v>
      </c>
      <c r="Y14" s="35">
        <f t="shared" si="9"/>
        <v>0</v>
      </c>
      <c r="Z14" s="35">
        <f t="shared" si="9"/>
        <v>0</v>
      </c>
      <c r="AA14" s="35">
        <f t="shared" si="9"/>
        <v>0</v>
      </c>
      <c r="AB14" s="35">
        <f t="shared" si="9"/>
        <v>0</v>
      </c>
      <c r="AC14" s="35">
        <f t="shared" si="9"/>
        <v>0</v>
      </c>
      <c r="AD14" s="35">
        <f t="shared" si="9"/>
        <v>0</v>
      </c>
      <c r="AE14" s="35">
        <f>SUM(S14:AD14)</f>
        <v>0</v>
      </c>
    </row>
    <row r="15" spans="2:71" x14ac:dyDescent="0.2">
      <c r="C15" s="30" t="s">
        <v>140</v>
      </c>
      <c r="E15" s="35">
        <f>IF($E$26=$C$15,E28,0)+IF($E$37=$C$15,E39,0)+IF($E$48=$C$15,E50,0)+IF($E$59=$C$15,E61,0)+IF($E$70=$C$15,E72,0)</f>
        <v>0</v>
      </c>
      <c r="F15" s="35">
        <f t="shared" ref="F15:P15" si="10">IF($E$26=$C$15,F28,0)+IF($E$37=$C$15,F39,0)+IF($E$48=$C$15,F50,0)+IF($E$59=$C$15,F61,0)+IF($E$70=$C$15,F72,0)</f>
        <v>0</v>
      </c>
      <c r="G15" s="35">
        <f t="shared" si="10"/>
        <v>0</v>
      </c>
      <c r="H15" s="35">
        <f t="shared" si="10"/>
        <v>0</v>
      </c>
      <c r="I15" s="35">
        <f t="shared" si="10"/>
        <v>0</v>
      </c>
      <c r="J15" s="35">
        <f t="shared" si="10"/>
        <v>0</v>
      </c>
      <c r="K15" s="35">
        <f t="shared" si="10"/>
        <v>0</v>
      </c>
      <c r="L15" s="35">
        <f t="shared" si="10"/>
        <v>0</v>
      </c>
      <c r="M15" s="35">
        <f t="shared" si="10"/>
        <v>0</v>
      </c>
      <c r="N15" s="35">
        <f t="shared" si="10"/>
        <v>0</v>
      </c>
      <c r="O15" s="35">
        <f t="shared" si="10"/>
        <v>0</v>
      </c>
      <c r="P15" s="35">
        <f t="shared" si="10"/>
        <v>0</v>
      </c>
      <c r="Q15" s="35">
        <f>SUM(E15:P15)</f>
        <v>0</v>
      </c>
      <c r="S15" s="35">
        <f>IF($E$26=$C$15,S28,0)+IF($E$37=$C$15,S39,0)+IF($E$48=$C$15,S50,0)+IF($E$59=$C$15,S61,0)+IF($E$70=$C$15,S72,0)</f>
        <v>0</v>
      </c>
      <c r="T15" s="35">
        <f t="shared" ref="T15:AD15" si="11">IF($E$26=$C$15,T28,0)+IF($E$37=$C$15,T39,0)+IF($E$48=$C$15,T50,0)+IF($E$59=$C$15,T61,0)+IF($E$70=$C$15,T72,0)</f>
        <v>0</v>
      </c>
      <c r="U15" s="35">
        <f t="shared" si="11"/>
        <v>0</v>
      </c>
      <c r="V15" s="35">
        <f t="shared" si="11"/>
        <v>0</v>
      </c>
      <c r="W15" s="35">
        <f t="shared" si="11"/>
        <v>0</v>
      </c>
      <c r="X15" s="35">
        <f t="shared" si="11"/>
        <v>0</v>
      </c>
      <c r="Y15" s="35">
        <f t="shared" si="11"/>
        <v>0</v>
      </c>
      <c r="Z15" s="35">
        <f t="shared" si="11"/>
        <v>0</v>
      </c>
      <c r="AA15" s="35">
        <f t="shared" si="11"/>
        <v>0</v>
      </c>
      <c r="AB15" s="35">
        <f t="shared" si="11"/>
        <v>0</v>
      </c>
      <c r="AC15" s="35">
        <f t="shared" si="11"/>
        <v>0</v>
      </c>
      <c r="AD15" s="35">
        <f t="shared" si="11"/>
        <v>0</v>
      </c>
      <c r="AE15" s="35">
        <f>SUM(S15:AD15)</f>
        <v>0</v>
      </c>
    </row>
    <row r="16" spans="2:71" x14ac:dyDescent="0.2">
      <c r="S16" s="22"/>
    </row>
    <row r="17" spans="3:31" x14ac:dyDescent="0.2">
      <c r="C17" s="31" t="s">
        <v>105</v>
      </c>
      <c r="E17" s="28">
        <f>E29+E40+E51+E62+E73</f>
        <v>0</v>
      </c>
      <c r="F17" s="28">
        <f t="shared" ref="F17:P17" si="12">F29+F40+F51+F62+F73</f>
        <v>0</v>
      </c>
      <c r="G17" s="28">
        <f t="shared" si="12"/>
        <v>0</v>
      </c>
      <c r="H17" s="28">
        <f t="shared" si="12"/>
        <v>0</v>
      </c>
      <c r="I17" s="28">
        <f t="shared" si="12"/>
        <v>0</v>
      </c>
      <c r="J17" s="28">
        <f t="shared" si="12"/>
        <v>0</v>
      </c>
      <c r="K17" s="28">
        <f t="shared" si="12"/>
        <v>0</v>
      </c>
      <c r="L17" s="28">
        <f t="shared" si="12"/>
        <v>0</v>
      </c>
      <c r="M17" s="28">
        <f t="shared" si="12"/>
        <v>0</v>
      </c>
      <c r="N17" s="28">
        <f t="shared" si="12"/>
        <v>0</v>
      </c>
      <c r="O17" s="28">
        <f t="shared" si="12"/>
        <v>0</v>
      </c>
      <c r="P17" s="28">
        <f t="shared" si="12"/>
        <v>0</v>
      </c>
      <c r="Q17" s="28">
        <f>SUM(E17:P17)</f>
        <v>0</v>
      </c>
      <c r="R17" s="28"/>
      <c r="S17" s="28">
        <f>S29+S40+S51+S62+S73</f>
        <v>0</v>
      </c>
      <c r="T17" s="28">
        <f t="shared" ref="T17:AD17" si="13">T29+T40+T51+T62+T73</f>
        <v>0</v>
      </c>
      <c r="U17" s="28">
        <f t="shared" si="13"/>
        <v>0</v>
      </c>
      <c r="V17" s="28">
        <f t="shared" si="13"/>
        <v>0</v>
      </c>
      <c r="W17" s="28">
        <f t="shared" si="13"/>
        <v>0</v>
      </c>
      <c r="X17" s="28">
        <f t="shared" si="13"/>
        <v>0</v>
      </c>
      <c r="Y17" s="28">
        <f t="shared" si="13"/>
        <v>0</v>
      </c>
      <c r="Z17" s="28">
        <f t="shared" si="13"/>
        <v>0</v>
      </c>
      <c r="AA17" s="28">
        <f t="shared" si="13"/>
        <v>0</v>
      </c>
      <c r="AB17" s="28">
        <f t="shared" si="13"/>
        <v>0</v>
      </c>
      <c r="AC17" s="28">
        <f t="shared" si="13"/>
        <v>0</v>
      </c>
      <c r="AD17" s="28">
        <f t="shared" si="13"/>
        <v>0</v>
      </c>
      <c r="AE17" s="28">
        <f>SUM(S17:AD17)</f>
        <v>0</v>
      </c>
    </row>
    <row r="18" spans="3:31" x14ac:dyDescent="0.2">
      <c r="C18" s="30" t="s">
        <v>139</v>
      </c>
      <c r="E18" s="35">
        <f>IF($E$26=$C$18,E29,0)+IF($E$37=$C$18,E40,0)+IF($E$48=$C$18,E51,0)+IF($E$59=$C$18,E62,0)+IF($E$70=$C$18,E73,0)</f>
        <v>0</v>
      </c>
      <c r="F18" s="35">
        <f t="shared" ref="F18:P18" si="14">IF($E$26=$C$18,F29,0)+IF($E$37=$C$18,F40,0)+IF($E$48=$C$18,F51,0)+IF($E$59=$C$18,F62,0)+IF($E$70=$C$18,F73,0)</f>
        <v>0</v>
      </c>
      <c r="G18" s="35">
        <f t="shared" si="14"/>
        <v>0</v>
      </c>
      <c r="H18" s="35">
        <f t="shared" si="14"/>
        <v>0</v>
      </c>
      <c r="I18" s="35">
        <f t="shared" si="14"/>
        <v>0</v>
      </c>
      <c r="J18" s="35">
        <f t="shared" si="14"/>
        <v>0</v>
      </c>
      <c r="K18" s="35">
        <f t="shared" si="14"/>
        <v>0</v>
      </c>
      <c r="L18" s="35">
        <f t="shared" si="14"/>
        <v>0</v>
      </c>
      <c r="M18" s="35">
        <f t="shared" si="14"/>
        <v>0</v>
      </c>
      <c r="N18" s="35">
        <f t="shared" si="14"/>
        <v>0</v>
      </c>
      <c r="O18" s="35">
        <f t="shared" si="14"/>
        <v>0</v>
      </c>
      <c r="P18" s="35">
        <f t="shared" si="14"/>
        <v>0</v>
      </c>
      <c r="Q18" s="35">
        <f>SUM(E18:P18)</f>
        <v>0</v>
      </c>
      <c r="S18" s="35">
        <f>IF($E$26=$C$18,S29,0)+IF($E$37=$C$18,S40,0)+IF($E$48=$C$18,S51,0)+IF($E$59=$C$18,S62,0)+IF($E$70=$C$18,S73,0)</f>
        <v>0</v>
      </c>
      <c r="T18" s="35">
        <f t="shared" ref="T18:AD18" si="15">IF($E$26=$C$18,T29,0)+IF($E$37=$C$18,T40,0)+IF($E$48=$C$18,T51,0)+IF($E$59=$C$18,T62,0)+IF($E$70=$C$18,T73,0)</f>
        <v>0</v>
      </c>
      <c r="U18" s="35">
        <f t="shared" si="15"/>
        <v>0</v>
      </c>
      <c r="V18" s="35">
        <f t="shared" si="15"/>
        <v>0</v>
      </c>
      <c r="W18" s="35">
        <f t="shared" si="15"/>
        <v>0</v>
      </c>
      <c r="X18" s="35">
        <f t="shared" si="15"/>
        <v>0</v>
      </c>
      <c r="Y18" s="35">
        <f t="shared" si="15"/>
        <v>0</v>
      </c>
      <c r="Z18" s="35">
        <f t="shared" si="15"/>
        <v>0</v>
      </c>
      <c r="AA18" s="35">
        <f t="shared" si="15"/>
        <v>0</v>
      </c>
      <c r="AB18" s="35">
        <f t="shared" si="15"/>
        <v>0</v>
      </c>
      <c r="AC18" s="35">
        <f t="shared" si="15"/>
        <v>0</v>
      </c>
      <c r="AD18" s="35">
        <f t="shared" si="15"/>
        <v>0</v>
      </c>
      <c r="AE18" s="35">
        <f>SUM(S18:AD18)</f>
        <v>0</v>
      </c>
    </row>
    <row r="19" spans="3:31" x14ac:dyDescent="0.2">
      <c r="C19" s="30" t="s">
        <v>140</v>
      </c>
      <c r="E19" s="35">
        <f>IF($E$26=$C$19,E29,0)+IF($E$37=$C$19,E40,0)+IF($E$48=$C$19,E51,0)+IF($E$59=$C$19,E62,0)+IF($E$70=$C$19,E73,0)</f>
        <v>0</v>
      </c>
      <c r="F19" s="35">
        <f t="shared" ref="F19:P19" si="16">IF($E$26=$C$19,F29,0)+IF($E$37=$C$19,F40,0)+IF($E$48=$C$19,F51,0)+IF($E$59=$C$19,F62,0)+IF($E$70=$C$19,F73,0)</f>
        <v>0</v>
      </c>
      <c r="G19" s="35">
        <f t="shared" si="16"/>
        <v>0</v>
      </c>
      <c r="H19" s="35">
        <f t="shared" si="16"/>
        <v>0</v>
      </c>
      <c r="I19" s="35">
        <f t="shared" si="16"/>
        <v>0</v>
      </c>
      <c r="J19" s="35">
        <f t="shared" si="16"/>
        <v>0</v>
      </c>
      <c r="K19" s="35">
        <f t="shared" si="16"/>
        <v>0</v>
      </c>
      <c r="L19" s="35">
        <f t="shared" si="16"/>
        <v>0</v>
      </c>
      <c r="M19" s="35">
        <f t="shared" si="16"/>
        <v>0</v>
      </c>
      <c r="N19" s="35">
        <f t="shared" si="16"/>
        <v>0</v>
      </c>
      <c r="O19" s="35">
        <f t="shared" si="16"/>
        <v>0</v>
      </c>
      <c r="P19" s="35">
        <f t="shared" si="16"/>
        <v>0</v>
      </c>
      <c r="Q19" s="35">
        <f>SUM(E19:P19)</f>
        <v>0</v>
      </c>
      <c r="S19" s="35">
        <f>IF($E$26=$C$19,S29,0)+IF($E$37=$C$19,S40,0)+IF($E$48=$C$19,S51,0)+IF($E$59=$C$19,S62,0)+IF($E$70=$C$19,S73,0)</f>
        <v>0</v>
      </c>
      <c r="T19" s="35">
        <f t="shared" ref="T19:AD19" si="17">IF($E$26=$C$19,T29,0)+IF($E$37=$C$19,T40,0)+IF($E$48=$C$19,T51,0)+IF($E$59=$C$19,T62,0)+IF($E$70=$C$19,T73,0)</f>
        <v>0</v>
      </c>
      <c r="U19" s="35">
        <f t="shared" si="17"/>
        <v>0</v>
      </c>
      <c r="V19" s="35">
        <f t="shared" si="17"/>
        <v>0</v>
      </c>
      <c r="W19" s="35">
        <f t="shared" si="17"/>
        <v>0</v>
      </c>
      <c r="X19" s="35">
        <f t="shared" si="17"/>
        <v>0</v>
      </c>
      <c r="Y19" s="35">
        <f t="shared" si="17"/>
        <v>0</v>
      </c>
      <c r="Z19" s="35">
        <f t="shared" si="17"/>
        <v>0</v>
      </c>
      <c r="AA19" s="35">
        <f t="shared" si="17"/>
        <v>0</v>
      </c>
      <c r="AB19" s="35">
        <f t="shared" si="17"/>
        <v>0</v>
      </c>
      <c r="AC19" s="35">
        <f t="shared" si="17"/>
        <v>0</v>
      </c>
      <c r="AD19" s="35">
        <f t="shared" si="17"/>
        <v>0</v>
      </c>
      <c r="AE19" s="35">
        <f>SUM(S19:AD19)</f>
        <v>0</v>
      </c>
    </row>
    <row r="21" spans="3:31" x14ac:dyDescent="0.2">
      <c r="C21" s="24" t="s">
        <v>98</v>
      </c>
    </row>
    <row r="22" spans="3:31" x14ac:dyDescent="0.2">
      <c r="C22" s="30" t="s">
        <v>99</v>
      </c>
      <c r="E22" s="85" t="s">
        <v>100</v>
      </c>
      <c r="F22" s="86"/>
      <c r="G22" s="86"/>
    </row>
    <row r="23" spans="3:31" x14ac:dyDescent="0.2">
      <c r="C23" s="30" t="s">
        <v>103</v>
      </c>
      <c r="G23" s="43"/>
    </row>
    <row r="24" spans="3:31" x14ac:dyDescent="0.2">
      <c r="C24" s="30" t="s">
        <v>101</v>
      </c>
      <c r="G24" s="45"/>
    </row>
    <row r="25" spans="3:31" x14ac:dyDescent="0.2">
      <c r="C25" s="30" t="s">
        <v>102</v>
      </c>
      <c r="G25" s="46">
        <v>5</v>
      </c>
    </row>
    <row r="26" spans="3:31" x14ac:dyDescent="0.2">
      <c r="C26" s="30" t="s">
        <v>138</v>
      </c>
      <c r="E26" s="85" t="s">
        <v>140</v>
      </c>
      <c r="F26" s="86"/>
      <c r="G26" s="86"/>
    </row>
    <row r="28" spans="3:31" hidden="1" outlineLevel="1" x14ac:dyDescent="0.2">
      <c r="C28" s="31" t="s">
        <v>22</v>
      </c>
      <c r="E28" s="35">
        <f>IF(AND(MONTH($G24)=E$2,YEAR($G24)=E$1),$G23,0)</f>
        <v>0</v>
      </c>
      <c r="F28" s="35">
        <f t="shared" ref="F28:P28" si="18">IF(AND(MONTH($G24)=F$2,YEAR($G24)=F$1),$G23,0)</f>
        <v>0</v>
      </c>
      <c r="G28" s="35">
        <f t="shared" si="18"/>
        <v>0</v>
      </c>
      <c r="H28" s="35">
        <f t="shared" si="18"/>
        <v>0</v>
      </c>
      <c r="I28" s="35">
        <f t="shared" si="18"/>
        <v>0</v>
      </c>
      <c r="J28" s="35">
        <f t="shared" si="18"/>
        <v>0</v>
      </c>
      <c r="K28" s="35">
        <f t="shared" si="18"/>
        <v>0</v>
      </c>
      <c r="L28" s="35">
        <f t="shared" si="18"/>
        <v>0</v>
      </c>
      <c r="M28" s="35">
        <f t="shared" si="18"/>
        <v>0</v>
      </c>
      <c r="N28" s="35">
        <f t="shared" si="18"/>
        <v>0</v>
      </c>
      <c r="O28" s="35">
        <f t="shared" si="18"/>
        <v>0</v>
      </c>
      <c r="P28" s="35">
        <f t="shared" si="18"/>
        <v>0</v>
      </c>
      <c r="Q28" s="28">
        <f>SUM(E28:P28)</f>
        <v>0</v>
      </c>
      <c r="S28" s="35">
        <f>IF(AND(MONTH($G24)=S$2,YEAR($G24)=S$1),$G23,0)</f>
        <v>0</v>
      </c>
      <c r="T28" s="35">
        <f t="shared" ref="T28:AD28" si="19">IF(AND(MONTH($G24)=T$2,YEAR($G24)=T$1),$G23,0)</f>
        <v>0</v>
      </c>
      <c r="U28" s="35">
        <f t="shared" si="19"/>
        <v>0</v>
      </c>
      <c r="V28" s="35">
        <f t="shared" si="19"/>
        <v>0</v>
      </c>
      <c r="W28" s="35">
        <f t="shared" si="19"/>
        <v>0</v>
      </c>
      <c r="X28" s="35">
        <f t="shared" si="19"/>
        <v>0</v>
      </c>
      <c r="Y28" s="35">
        <f t="shared" si="19"/>
        <v>0</v>
      </c>
      <c r="Z28" s="35">
        <f t="shared" si="19"/>
        <v>0</v>
      </c>
      <c r="AA28" s="35">
        <f t="shared" si="19"/>
        <v>0</v>
      </c>
      <c r="AB28" s="35">
        <f t="shared" si="19"/>
        <v>0</v>
      </c>
      <c r="AC28" s="35">
        <f t="shared" si="19"/>
        <v>0</v>
      </c>
      <c r="AD28" s="35">
        <f t="shared" si="19"/>
        <v>0</v>
      </c>
      <c r="AE28" s="28">
        <f>SUM(S28:AD28)</f>
        <v>0</v>
      </c>
    </row>
    <row r="29" spans="3:31" hidden="1" outlineLevel="1" x14ac:dyDescent="0.2">
      <c r="C29" s="31" t="s">
        <v>124</v>
      </c>
      <c r="E29" s="35">
        <f>IF(AND(OR(AND(MONTH($G24)&lt;=E$2,YEAR($G24)=E$1),YEAR($G24)&lt;E$1),OR(AND(MONTH(EDATE($G24,$G25*12))&gt;E$2,YEAR(EDATE($G24,$G25*12))=E$1),YEAR(EDATE($G24,$G25*12))&gt;E$1)),$G23/$G25/12,0)</f>
        <v>0</v>
      </c>
      <c r="F29" s="35">
        <f t="shared" ref="F29:P29" si="20">IF(AND(OR(AND(MONTH($G24)&lt;=F$2,YEAR($G24)=F$1),YEAR($G24)&lt;F$1),OR(AND(MONTH(EDATE($G24,$G25*12))&gt;F$2,YEAR(EDATE($G24,$G25*12))=F$1),YEAR(EDATE($G24,$G25*12))&gt;F$1)),$G23/$G25/12,0)</f>
        <v>0</v>
      </c>
      <c r="G29" s="35">
        <f t="shared" si="20"/>
        <v>0</v>
      </c>
      <c r="H29" s="35">
        <f t="shared" si="20"/>
        <v>0</v>
      </c>
      <c r="I29" s="35">
        <f t="shared" si="20"/>
        <v>0</v>
      </c>
      <c r="J29" s="35">
        <f t="shared" si="20"/>
        <v>0</v>
      </c>
      <c r="K29" s="35">
        <f t="shared" si="20"/>
        <v>0</v>
      </c>
      <c r="L29" s="35">
        <f t="shared" si="20"/>
        <v>0</v>
      </c>
      <c r="M29" s="35">
        <f t="shared" si="20"/>
        <v>0</v>
      </c>
      <c r="N29" s="35">
        <f t="shared" si="20"/>
        <v>0</v>
      </c>
      <c r="O29" s="35">
        <f t="shared" si="20"/>
        <v>0</v>
      </c>
      <c r="P29" s="35">
        <f t="shared" si="20"/>
        <v>0</v>
      </c>
      <c r="Q29" s="28">
        <f>SUM(E29:P29)</f>
        <v>0</v>
      </c>
      <c r="S29" s="35">
        <f>IF(AND(OR(AND(MONTH($G24)&lt;=S$2,YEAR($G24)=S$1),YEAR($G24)&lt;S$1),OR(AND(MONTH(EDATE($G24,$G25*12))&gt;S$2,YEAR(EDATE($G24,$G25*12))=S$1),YEAR(EDATE($G24,$G25*12))&gt;S$1)),$G23/$G25/12,0)</f>
        <v>0</v>
      </c>
      <c r="T29" s="35">
        <f t="shared" ref="T29:AD29" si="21">IF(AND(OR(AND(MONTH($G24)&lt;=T$2,YEAR($G24)=T$1),YEAR($G24)&lt;T$1),OR(AND(MONTH(EDATE($G24,$G25*12))&gt;T$2,YEAR(EDATE($G24,$G25*12))=T$1),YEAR(EDATE($G24,$G25*12))&gt;T$1)),$G23/$G25/12,0)</f>
        <v>0</v>
      </c>
      <c r="U29" s="35">
        <f t="shared" si="21"/>
        <v>0</v>
      </c>
      <c r="V29" s="35">
        <f t="shared" si="21"/>
        <v>0</v>
      </c>
      <c r="W29" s="35">
        <f t="shared" si="21"/>
        <v>0</v>
      </c>
      <c r="X29" s="35">
        <f t="shared" si="21"/>
        <v>0</v>
      </c>
      <c r="Y29" s="35">
        <f t="shared" si="21"/>
        <v>0</v>
      </c>
      <c r="Z29" s="35">
        <f t="shared" si="21"/>
        <v>0</v>
      </c>
      <c r="AA29" s="35">
        <f t="shared" si="21"/>
        <v>0</v>
      </c>
      <c r="AB29" s="35">
        <f t="shared" si="21"/>
        <v>0</v>
      </c>
      <c r="AC29" s="35">
        <f t="shared" si="21"/>
        <v>0</v>
      </c>
      <c r="AD29" s="35">
        <f t="shared" si="21"/>
        <v>0</v>
      </c>
      <c r="AE29" s="28">
        <f>SUM(S29:AD29)</f>
        <v>0</v>
      </c>
    </row>
    <row r="30" spans="3:31" hidden="1" outlineLevel="1" x14ac:dyDescent="0.2"/>
    <row r="31" spans="3:31" collapsed="1" x14ac:dyDescent="0.2"/>
    <row r="32" spans="3:31" x14ac:dyDescent="0.2">
      <c r="C32" s="24" t="s">
        <v>106</v>
      </c>
    </row>
    <row r="33" spans="3:31" x14ac:dyDescent="0.2">
      <c r="C33" s="30" t="s">
        <v>99</v>
      </c>
      <c r="E33" s="85" t="s">
        <v>100</v>
      </c>
      <c r="F33" s="86"/>
      <c r="G33" s="86"/>
      <c r="I33" s="32"/>
    </row>
    <row r="34" spans="3:31" x14ac:dyDescent="0.2">
      <c r="C34" s="30" t="s">
        <v>103</v>
      </c>
      <c r="G34" s="43"/>
    </row>
    <row r="35" spans="3:31" x14ac:dyDescent="0.2">
      <c r="C35" s="30" t="s">
        <v>101</v>
      </c>
      <c r="G35" s="45"/>
    </row>
    <row r="36" spans="3:31" x14ac:dyDescent="0.2">
      <c r="C36" s="30" t="s">
        <v>102</v>
      </c>
      <c r="G36" s="46">
        <v>5</v>
      </c>
    </row>
    <row r="37" spans="3:31" x14ac:dyDescent="0.2">
      <c r="C37" s="30" t="s">
        <v>138</v>
      </c>
      <c r="E37" s="85" t="s">
        <v>140</v>
      </c>
      <c r="F37" s="86"/>
      <c r="G37" s="86"/>
    </row>
    <row r="39" spans="3:31" hidden="1" outlineLevel="1" x14ac:dyDescent="0.2">
      <c r="C39" s="31" t="s">
        <v>22</v>
      </c>
      <c r="E39" s="35">
        <f>IF(AND(MONTH($G35)=E$2,YEAR($G35)=E$1),$G34,0)</f>
        <v>0</v>
      </c>
      <c r="F39" s="35">
        <f t="shared" ref="F39:P39" si="22">IF(AND(MONTH($G35)=F$2,YEAR($G35)=F$1),$G34,0)</f>
        <v>0</v>
      </c>
      <c r="G39" s="35">
        <f t="shared" si="22"/>
        <v>0</v>
      </c>
      <c r="H39" s="35">
        <f t="shared" si="22"/>
        <v>0</v>
      </c>
      <c r="I39" s="35">
        <f t="shared" si="22"/>
        <v>0</v>
      </c>
      <c r="J39" s="35">
        <f t="shared" si="22"/>
        <v>0</v>
      </c>
      <c r="K39" s="35">
        <f t="shared" si="22"/>
        <v>0</v>
      </c>
      <c r="L39" s="35">
        <f t="shared" si="22"/>
        <v>0</v>
      </c>
      <c r="M39" s="35">
        <f t="shared" si="22"/>
        <v>0</v>
      </c>
      <c r="N39" s="35">
        <f t="shared" si="22"/>
        <v>0</v>
      </c>
      <c r="O39" s="35">
        <f t="shared" si="22"/>
        <v>0</v>
      </c>
      <c r="P39" s="35">
        <f t="shared" si="22"/>
        <v>0</v>
      </c>
      <c r="Q39" s="28">
        <f>SUM(E39:P39)</f>
        <v>0</v>
      </c>
      <c r="S39" s="35">
        <f>IF(AND(MONTH($G35)=S$2,YEAR($G35)=S$1),$G34,0)</f>
        <v>0</v>
      </c>
      <c r="T39" s="35">
        <f t="shared" ref="T39:AD39" si="23">IF(AND(MONTH($G35)=T$2,YEAR($G35)=T$1),$G34,0)</f>
        <v>0</v>
      </c>
      <c r="U39" s="35">
        <f t="shared" si="23"/>
        <v>0</v>
      </c>
      <c r="V39" s="35">
        <f t="shared" si="23"/>
        <v>0</v>
      </c>
      <c r="W39" s="35">
        <f t="shared" si="23"/>
        <v>0</v>
      </c>
      <c r="X39" s="35">
        <f t="shared" si="23"/>
        <v>0</v>
      </c>
      <c r="Y39" s="35">
        <f t="shared" si="23"/>
        <v>0</v>
      </c>
      <c r="Z39" s="35">
        <f t="shared" si="23"/>
        <v>0</v>
      </c>
      <c r="AA39" s="35">
        <f t="shared" si="23"/>
        <v>0</v>
      </c>
      <c r="AB39" s="35">
        <f t="shared" si="23"/>
        <v>0</v>
      </c>
      <c r="AC39" s="35">
        <f t="shared" si="23"/>
        <v>0</v>
      </c>
      <c r="AD39" s="35">
        <f t="shared" si="23"/>
        <v>0</v>
      </c>
      <c r="AE39" s="28">
        <f>SUM(S39:AD39)</f>
        <v>0</v>
      </c>
    </row>
    <row r="40" spans="3:31" hidden="1" outlineLevel="1" x14ac:dyDescent="0.2">
      <c r="C40" s="31" t="s">
        <v>124</v>
      </c>
      <c r="E40" s="35">
        <f>IF(AND(OR(AND(MONTH($G35)&lt;=E$2,YEAR($G35)=E$1),YEAR($G35)&lt;E$1),OR(AND(MONTH(EDATE($G35,$G36*12))&gt;E$2,YEAR(EDATE($G35,$G36*12))=E$1),YEAR(EDATE($G35,$G36*12))&gt;E$1)),$G34/$G36/12,0)</f>
        <v>0</v>
      </c>
      <c r="F40" s="35">
        <f t="shared" ref="F40:P40" si="24">IF(AND(OR(AND(MONTH($G35)&lt;=F$2,YEAR($G35)=F$1),YEAR($G35)&lt;F$1),OR(AND(MONTH(EDATE($G35,$G36*12))&gt;F$2,YEAR(EDATE($G35,$G36*12))=F$1),YEAR(EDATE($G35,$G36*12))&gt;F$1)),$G34/$G36/12,0)</f>
        <v>0</v>
      </c>
      <c r="G40" s="35">
        <f t="shared" si="24"/>
        <v>0</v>
      </c>
      <c r="H40" s="35">
        <f t="shared" si="24"/>
        <v>0</v>
      </c>
      <c r="I40" s="35">
        <f t="shared" si="24"/>
        <v>0</v>
      </c>
      <c r="J40" s="35">
        <f t="shared" si="24"/>
        <v>0</v>
      </c>
      <c r="K40" s="35">
        <f t="shared" si="24"/>
        <v>0</v>
      </c>
      <c r="L40" s="35">
        <f t="shared" si="24"/>
        <v>0</v>
      </c>
      <c r="M40" s="35">
        <f t="shared" si="24"/>
        <v>0</v>
      </c>
      <c r="N40" s="35">
        <f t="shared" si="24"/>
        <v>0</v>
      </c>
      <c r="O40" s="35">
        <f t="shared" si="24"/>
        <v>0</v>
      </c>
      <c r="P40" s="35">
        <f t="shared" si="24"/>
        <v>0</v>
      </c>
      <c r="Q40" s="28">
        <f>SUM(E40:P40)</f>
        <v>0</v>
      </c>
      <c r="S40" s="35">
        <f>IF(AND(OR(AND(MONTH($G35)&lt;=S$2,YEAR($G35)=S$1),YEAR($G35)&lt;S$1),OR(AND(MONTH(EDATE($G35,$G36*12))&gt;S$2,YEAR(EDATE($G35,$G36*12))=S$1),YEAR(EDATE($G35,$G36*12))&gt;S$1)),$G34/$G36/12,0)</f>
        <v>0</v>
      </c>
      <c r="T40" s="35">
        <f t="shared" ref="T40:AD40" si="25">IF(AND(OR(AND(MONTH($G35)&lt;=T$2,YEAR($G35)=T$1),YEAR($G35)&lt;T$1),OR(AND(MONTH(EDATE($G35,$G36*12))&gt;T$2,YEAR(EDATE($G35,$G36*12))=T$1),YEAR(EDATE($G35,$G36*12))&gt;T$1)),$G34/$G36/12,0)</f>
        <v>0</v>
      </c>
      <c r="U40" s="35">
        <f t="shared" si="25"/>
        <v>0</v>
      </c>
      <c r="V40" s="35">
        <f t="shared" si="25"/>
        <v>0</v>
      </c>
      <c r="W40" s="35">
        <f t="shared" si="25"/>
        <v>0</v>
      </c>
      <c r="X40" s="35">
        <f t="shared" si="25"/>
        <v>0</v>
      </c>
      <c r="Y40" s="35">
        <f t="shared" si="25"/>
        <v>0</v>
      </c>
      <c r="Z40" s="35">
        <f t="shared" si="25"/>
        <v>0</v>
      </c>
      <c r="AA40" s="35">
        <f t="shared" si="25"/>
        <v>0</v>
      </c>
      <c r="AB40" s="35">
        <f t="shared" si="25"/>
        <v>0</v>
      </c>
      <c r="AC40" s="35">
        <f t="shared" si="25"/>
        <v>0</v>
      </c>
      <c r="AD40" s="35">
        <f t="shared" si="25"/>
        <v>0</v>
      </c>
      <c r="AE40" s="28">
        <f>SUM(S40:AD40)</f>
        <v>0</v>
      </c>
    </row>
    <row r="41" spans="3:31" hidden="1" outlineLevel="1" x14ac:dyDescent="0.2"/>
    <row r="42" spans="3:31" collapsed="1" x14ac:dyDescent="0.2"/>
    <row r="43" spans="3:31" x14ac:dyDescent="0.2">
      <c r="C43" s="24" t="s">
        <v>107</v>
      </c>
    </row>
    <row r="44" spans="3:31" x14ac:dyDescent="0.2">
      <c r="C44" s="30" t="s">
        <v>99</v>
      </c>
      <c r="E44" s="85" t="s">
        <v>100</v>
      </c>
      <c r="F44" s="86"/>
      <c r="G44" s="86"/>
    </row>
    <row r="45" spans="3:31" x14ac:dyDescent="0.2">
      <c r="C45" s="30" t="s">
        <v>103</v>
      </c>
      <c r="G45" s="43"/>
    </row>
    <row r="46" spans="3:31" x14ac:dyDescent="0.2">
      <c r="C46" s="30" t="s">
        <v>101</v>
      </c>
      <c r="G46" s="45"/>
    </row>
    <row r="47" spans="3:31" x14ac:dyDescent="0.2">
      <c r="C47" s="30" t="s">
        <v>102</v>
      </c>
      <c r="G47" s="46">
        <v>5</v>
      </c>
    </row>
    <row r="48" spans="3:31" x14ac:dyDescent="0.2">
      <c r="C48" s="30" t="s">
        <v>138</v>
      </c>
      <c r="E48" s="85" t="s">
        <v>140</v>
      </c>
      <c r="F48" s="86"/>
      <c r="G48" s="86"/>
    </row>
    <row r="50" spans="3:31" hidden="1" outlineLevel="1" x14ac:dyDescent="0.2">
      <c r="C50" s="31" t="s">
        <v>22</v>
      </c>
      <c r="E50" s="35">
        <f>IF(AND(MONTH($G46)=E$2,YEAR($G46)=E$1),$G45,0)</f>
        <v>0</v>
      </c>
      <c r="F50" s="35">
        <f t="shared" ref="F50:P50" si="26">IF(AND(MONTH($G46)=F$2,YEAR($G46)=F$1),$G45,0)</f>
        <v>0</v>
      </c>
      <c r="G50" s="35">
        <f t="shared" si="26"/>
        <v>0</v>
      </c>
      <c r="H50" s="35">
        <f t="shared" si="26"/>
        <v>0</v>
      </c>
      <c r="I50" s="35">
        <f t="shared" si="26"/>
        <v>0</v>
      </c>
      <c r="J50" s="35">
        <f t="shared" si="26"/>
        <v>0</v>
      </c>
      <c r="K50" s="35">
        <f t="shared" si="26"/>
        <v>0</v>
      </c>
      <c r="L50" s="35">
        <f t="shared" si="26"/>
        <v>0</v>
      </c>
      <c r="M50" s="35">
        <f t="shared" si="26"/>
        <v>0</v>
      </c>
      <c r="N50" s="35">
        <f t="shared" si="26"/>
        <v>0</v>
      </c>
      <c r="O50" s="35">
        <f t="shared" si="26"/>
        <v>0</v>
      </c>
      <c r="P50" s="35">
        <f t="shared" si="26"/>
        <v>0</v>
      </c>
      <c r="Q50" s="28">
        <f>SUM(E50:P50)</f>
        <v>0</v>
      </c>
      <c r="S50" s="35">
        <f>IF(AND(MONTH($G46)=S$2,YEAR($G46)=S$1),$G45,0)</f>
        <v>0</v>
      </c>
      <c r="T50" s="35">
        <f t="shared" ref="T50:AD50" si="27">IF(AND(MONTH($G46)=T$2,YEAR($G46)=T$1),$G45,0)</f>
        <v>0</v>
      </c>
      <c r="U50" s="35">
        <f t="shared" si="27"/>
        <v>0</v>
      </c>
      <c r="V50" s="35">
        <f t="shared" si="27"/>
        <v>0</v>
      </c>
      <c r="W50" s="35">
        <f t="shared" si="27"/>
        <v>0</v>
      </c>
      <c r="X50" s="35">
        <f t="shared" si="27"/>
        <v>0</v>
      </c>
      <c r="Y50" s="35">
        <f t="shared" si="27"/>
        <v>0</v>
      </c>
      <c r="Z50" s="35">
        <f t="shared" si="27"/>
        <v>0</v>
      </c>
      <c r="AA50" s="35">
        <f t="shared" si="27"/>
        <v>0</v>
      </c>
      <c r="AB50" s="35">
        <f t="shared" si="27"/>
        <v>0</v>
      </c>
      <c r="AC50" s="35">
        <f t="shared" si="27"/>
        <v>0</v>
      </c>
      <c r="AD50" s="35">
        <f t="shared" si="27"/>
        <v>0</v>
      </c>
      <c r="AE50" s="28">
        <f>SUM(S50:AD50)</f>
        <v>0</v>
      </c>
    </row>
    <row r="51" spans="3:31" hidden="1" outlineLevel="1" x14ac:dyDescent="0.2">
      <c r="C51" s="31" t="s">
        <v>124</v>
      </c>
      <c r="E51" s="35">
        <f>IF(AND(OR(AND(MONTH($G46)&lt;=E$2,YEAR($G46)=E$1),YEAR($G46)&lt;E$1),OR(AND(MONTH(EDATE($G46,$G47*12))&gt;E$2,YEAR(EDATE($G46,$G47*12))=E$1),YEAR(EDATE($G46,$G47*12))&gt;E$1)),$G45/$G47/12,0)</f>
        <v>0</v>
      </c>
      <c r="F51" s="35">
        <f t="shared" ref="F51:P51" si="28">IF(AND(OR(AND(MONTH($G46)&lt;=F$2,YEAR($G46)=F$1),YEAR($G46)&lt;F$1),OR(AND(MONTH(EDATE($G46,$G47*12))&gt;F$2,YEAR(EDATE($G46,$G47*12))=F$1),YEAR(EDATE($G46,$G47*12))&gt;F$1)),$G45/$G47/12,0)</f>
        <v>0</v>
      </c>
      <c r="G51" s="35">
        <f t="shared" si="28"/>
        <v>0</v>
      </c>
      <c r="H51" s="35">
        <f t="shared" si="28"/>
        <v>0</v>
      </c>
      <c r="I51" s="35">
        <f t="shared" si="28"/>
        <v>0</v>
      </c>
      <c r="J51" s="35">
        <f t="shared" si="28"/>
        <v>0</v>
      </c>
      <c r="K51" s="35">
        <f t="shared" si="28"/>
        <v>0</v>
      </c>
      <c r="L51" s="35">
        <f t="shared" si="28"/>
        <v>0</v>
      </c>
      <c r="M51" s="35">
        <f t="shared" si="28"/>
        <v>0</v>
      </c>
      <c r="N51" s="35">
        <f t="shared" si="28"/>
        <v>0</v>
      </c>
      <c r="O51" s="35">
        <f t="shared" si="28"/>
        <v>0</v>
      </c>
      <c r="P51" s="35">
        <f t="shared" si="28"/>
        <v>0</v>
      </c>
      <c r="Q51" s="28">
        <f>SUM(E51:P51)</f>
        <v>0</v>
      </c>
      <c r="S51" s="35">
        <f>IF(AND(OR(AND(MONTH($G46)&lt;=S$2,YEAR($G46)=S$1),YEAR($G46)&lt;S$1),OR(AND(MONTH(EDATE($G46,$G47*12))&gt;S$2,YEAR(EDATE($G46,$G47*12))=S$1),YEAR(EDATE($G46,$G47*12))&gt;S$1)),$G45/$G47/12,0)</f>
        <v>0</v>
      </c>
      <c r="T51" s="35">
        <f t="shared" ref="T51:AD51" si="29">IF(AND(OR(AND(MONTH($G46)&lt;=T$2,YEAR($G46)=T$1),YEAR($G46)&lt;T$1),OR(AND(MONTH(EDATE($G46,$G47*12))&gt;T$2,YEAR(EDATE($G46,$G47*12))=T$1),YEAR(EDATE($G46,$G47*12))&gt;T$1)),$G45/$G47/12,0)</f>
        <v>0</v>
      </c>
      <c r="U51" s="35">
        <f t="shared" si="29"/>
        <v>0</v>
      </c>
      <c r="V51" s="35">
        <f t="shared" si="29"/>
        <v>0</v>
      </c>
      <c r="W51" s="35">
        <f t="shared" si="29"/>
        <v>0</v>
      </c>
      <c r="X51" s="35">
        <f t="shared" si="29"/>
        <v>0</v>
      </c>
      <c r="Y51" s="35">
        <f t="shared" si="29"/>
        <v>0</v>
      </c>
      <c r="Z51" s="35">
        <f t="shared" si="29"/>
        <v>0</v>
      </c>
      <c r="AA51" s="35">
        <f t="shared" si="29"/>
        <v>0</v>
      </c>
      <c r="AB51" s="35">
        <f t="shared" si="29"/>
        <v>0</v>
      </c>
      <c r="AC51" s="35">
        <f t="shared" si="29"/>
        <v>0</v>
      </c>
      <c r="AD51" s="35">
        <f t="shared" si="29"/>
        <v>0</v>
      </c>
      <c r="AE51" s="28">
        <f>SUM(S51:AD51)</f>
        <v>0</v>
      </c>
    </row>
    <row r="52" spans="3:31" hidden="1" outlineLevel="1" x14ac:dyDescent="0.2"/>
    <row r="53" spans="3:31" collapsed="1" x14ac:dyDescent="0.2"/>
    <row r="54" spans="3:31" x14ac:dyDescent="0.2">
      <c r="C54" s="24" t="s">
        <v>108</v>
      </c>
    </row>
    <row r="55" spans="3:31" x14ac:dyDescent="0.2">
      <c r="C55" s="30" t="s">
        <v>99</v>
      </c>
      <c r="E55" s="85" t="s">
        <v>100</v>
      </c>
      <c r="F55" s="86"/>
      <c r="G55" s="86"/>
    </row>
    <row r="56" spans="3:31" x14ac:dyDescent="0.2">
      <c r="C56" s="30" t="s">
        <v>103</v>
      </c>
      <c r="G56" s="43"/>
    </row>
    <row r="57" spans="3:31" x14ac:dyDescent="0.2">
      <c r="C57" s="30" t="s">
        <v>101</v>
      </c>
      <c r="G57" s="45"/>
    </row>
    <row r="58" spans="3:31" x14ac:dyDescent="0.2">
      <c r="C58" s="30" t="s">
        <v>102</v>
      </c>
      <c r="G58" s="46">
        <v>5</v>
      </c>
    </row>
    <row r="59" spans="3:31" x14ac:dyDescent="0.2">
      <c r="C59" s="30" t="s">
        <v>138</v>
      </c>
      <c r="E59" s="85" t="s">
        <v>140</v>
      </c>
      <c r="F59" s="86"/>
      <c r="G59" s="86"/>
    </row>
    <row r="61" spans="3:31" hidden="1" outlineLevel="1" x14ac:dyDescent="0.2">
      <c r="C61" s="31" t="s">
        <v>22</v>
      </c>
      <c r="E61" s="35">
        <f>IF(AND(MONTH($G57)=E$2,YEAR($G57)=E$1),$G56,0)</f>
        <v>0</v>
      </c>
      <c r="F61" s="35">
        <f t="shared" ref="F61:P61" si="30">IF(AND(MONTH($G57)=F$2,YEAR($G57)=F$1),$G56,0)</f>
        <v>0</v>
      </c>
      <c r="G61" s="35">
        <f t="shared" si="30"/>
        <v>0</v>
      </c>
      <c r="H61" s="35">
        <f t="shared" si="30"/>
        <v>0</v>
      </c>
      <c r="I61" s="35">
        <f t="shared" si="30"/>
        <v>0</v>
      </c>
      <c r="J61" s="35">
        <f t="shared" si="30"/>
        <v>0</v>
      </c>
      <c r="K61" s="35">
        <f t="shared" si="30"/>
        <v>0</v>
      </c>
      <c r="L61" s="35">
        <f t="shared" si="30"/>
        <v>0</v>
      </c>
      <c r="M61" s="35">
        <f t="shared" si="30"/>
        <v>0</v>
      </c>
      <c r="N61" s="35">
        <f t="shared" si="30"/>
        <v>0</v>
      </c>
      <c r="O61" s="35">
        <f t="shared" si="30"/>
        <v>0</v>
      </c>
      <c r="P61" s="35">
        <f t="shared" si="30"/>
        <v>0</v>
      </c>
      <c r="Q61" s="28">
        <f>SUM(E61:P61)</f>
        <v>0</v>
      </c>
      <c r="S61" s="35">
        <f>IF(AND(MONTH($G57)=S$2,YEAR($G57)=S$1),$G56,0)</f>
        <v>0</v>
      </c>
      <c r="T61" s="35">
        <f t="shared" ref="T61:AD61" si="31">IF(AND(MONTH($G57)=T$2,YEAR($G57)=T$1),$G56,0)</f>
        <v>0</v>
      </c>
      <c r="U61" s="35">
        <f t="shared" si="31"/>
        <v>0</v>
      </c>
      <c r="V61" s="35">
        <f t="shared" si="31"/>
        <v>0</v>
      </c>
      <c r="W61" s="35">
        <f t="shared" si="31"/>
        <v>0</v>
      </c>
      <c r="X61" s="35">
        <f t="shared" si="31"/>
        <v>0</v>
      </c>
      <c r="Y61" s="35">
        <f t="shared" si="31"/>
        <v>0</v>
      </c>
      <c r="Z61" s="35">
        <f t="shared" si="31"/>
        <v>0</v>
      </c>
      <c r="AA61" s="35">
        <f t="shared" si="31"/>
        <v>0</v>
      </c>
      <c r="AB61" s="35">
        <f t="shared" si="31"/>
        <v>0</v>
      </c>
      <c r="AC61" s="35">
        <f t="shared" si="31"/>
        <v>0</v>
      </c>
      <c r="AD61" s="35">
        <f t="shared" si="31"/>
        <v>0</v>
      </c>
      <c r="AE61" s="28">
        <f>SUM(S61:AD61)</f>
        <v>0</v>
      </c>
    </row>
    <row r="62" spans="3:31" hidden="1" outlineLevel="1" x14ac:dyDescent="0.2">
      <c r="C62" s="31" t="s">
        <v>124</v>
      </c>
      <c r="E62" s="35">
        <f>IF(AND(OR(AND(MONTH($G57)&lt;=E$2,YEAR($G57)=E$1),YEAR($G57)&lt;E$1),OR(AND(MONTH(EDATE($G57,$G58*12))&gt;E$2,YEAR(EDATE($G57,$G58*12))=E$1),YEAR(EDATE($G57,$G58*12))&gt;E$1)),$G56/$G58/12,0)</f>
        <v>0</v>
      </c>
      <c r="F62" s="35">
        <f t="shared" ref="F62:P62" si="32">IF(AND(OR(AND(MONTH($G57)&lt;=F$2,YEAR($G57)=F$1),YEAR($G57)&lt;F$1),OR(AND(MONTH(EDATE($G57,$G58*12))&gt;F$2,YEAR(EDATE($G57,$G58*12))=F$1),YEAR(EDATE($G57,$G58*12))&gt;F$1)),$G56/$G58/12,0)</f>
        <v>0</v>
      </c>
      <c r="G62" s="35">
        <f t="shared" si="32"/>
        <v>0</v>
      </c>
      <c r="H62" s="35">
        <f t="shared" si="32"/>
        <v>0</v>
      </c>
      <c r="I62" s="35">
        <f t="shared" si="32"/>
        <v>0</v>
      </c>
      <c r="J62" s="35">
        <f t="shared" si="32"/>
        <v>0</v>
      </c>
      <c r="K62" s="35">
        <f t="shared" si="32"/>
        <v>0</v>
      </c>
      <c r="L62" s="35">
        <f t="shared" si="32"/>
        <v>0</v>
      </c>
      <c r="M62" s="35">
        <f t="shared" si="32"/>
        <v>0</v>
      </c>
      <c r="N62" s="35">
        <f t="shared" si="32"/>
        <v>0</v>
      </c>
      <c r="O62" s="35">
        <f t="shared" si="32"/>
        <v>0</v>
      </c>
      <c r="P62" s="35">
        <f t="shared" si="32"/>
        <v>0</v>
      </c>
      <c r="Q62" s="28">
        <f>SUM(E62:P62)</f>
        <v>0</v>
      </c>
      <c r="S62" s="35">
        <f>IF(AND(OR(AND(MONTH($G57)&lt;=S$2,YEAR($G57)=S$1),YEAR($G57)&lt;S$1),OR(AND(MONTH(EDATE($G57,$G58*12))&gt;S$2,YEAR(EDATE($G57,$G58*12))=S$1),YEAR(EDATE($G57,$G58*12))&gt;S$1)),$G56/$G58/12,0)</f>
        <v>0</v>
      </c>
      <c r="T62" s="35">
        <f t="shared" ref="T62:AD62" si="33">IF(AND(OR(AND(MONTH($G57)&lt;=T$2,YEAR($G57)=T$1),YEAR($G57)&lt;T$1),OR(AND(MONTH(EDATE($G57,$G58*12))&gt;T$2,YEAR(EDATE($G57,$G58*12))=T$1),YEAR(EDATE($G57,$G58*12))&gt;T$1)),$G56/$G58/12,0)</f>
        <v>0</v>
      </c>
      <c r="U62" s="35">
        <f t="shared" si="33"/>
        <v>0</v>
      </c>
      <c r="V62" s="35">
        <f t="shared" si="33"/>
        <v>0</v>
      </c>
      <c r="W62" s="35">
        <f t="shared" si="33"/>
        <v>0</v>
      </c>
      <c r="X62" s="35">
        <f t="shared" si="33"/>
        <v>0</v>
      </c>
      <c r="Y62" s="35">
        <f t="shared" si="33"/>
        <v>0</v>
      </c>
      <c r="Z62" s="35">
        <f t="shared" si="33"/>
        <v>0</v>
      </c>
      <c r="AA62" s="35">
        <f t="shared" si="33"/>
        <v>0</v>
      </c>
      <c r="AB62" s="35">
        <f t="shared" si="33"/>
        <v>0</v>
      </c>
      <c r="AC62" s="35">
        <f t="shared" si="33"/>
        <v>0</v>
      </c>
      <c r="AD62" s="35">
        <f t="shared" si="33"/>
        <v>0</v>
      </c>
      <c r="AE62" s="28">
        <f>SUM(S62:AD62)</f>
        <v>0</v>
      </c>
    </row>
    <row r="63" spans="3:31" hidden="1" outlineLevel="1" x14ac:dyDescent="0.2"/>
    <row r="64" spans="3:31" collapsed="1" x14ac:dyDescent="0.2"/>
    <row r="65" spans="3:31" x14ac:dyDescent="0.2">
      <c r="C65" s="24" t="s">
        <v>109</v>
      </c>
    </row>
    <row r="66" spans="3:31" x14ac:dyDescent="0.2">
      <c r="C66" s="30" t="s">
        <v>99</v>
      </c>
      <c r="E66" s="85" t="s">
        <v>100</v>
      </c>
      <c r="F66" s="86"/>
      <c r="G66" s="86"/>
    </row>
    <row r="67" spans="3:31" x14ac:dyDescent="0.2">
      <c r="C67" s="30" t="s">
        <v>103</v>
      </c>
      <c r="G67" s="43"/>
    </row>
    <row r="68" spans="3:31" x14ac:dyDescent="0.2">
      <c r="C68" s="30" t="s">
        <v>101</v>
      </c>
      <c r="G68" s="45"/>
    </row>
    <row r="69" spans="3:31" x14ac:dyDescent="0.2">
      <c r="C69" s="30" t="s">
        <v>102</v>
      </c>
      <c r="G69" s="46">
        <v>5</v>
      </c>
    </row>
    <row r="70" spans="3:31" x14ac:dyDescent="0.2">
      <c r="C70" s="30" t="s">
        <v>138</v>
      </c>
      <c r="E70" s="85" t="s">
        <v>140</v>
      </c>
      <c r="F70" s="86"/>
      <c r="G70" s="86"/>
    </row>
    <row r="72" spans="3:31" hidden="1" outlineLevel="1" x14ac:dyDescent="0.2">
      <c r="C72" s="31" t="s">
        <v>22</v>
      </c>
      <c r="E72" s="35">
        <f>IF(AND(MONTH($G68)=E$2,YEAR($G68)=E$1),$G67,0)</f>
        <v>0</v>
      </c>
      <c r="F72" s="35">
        <f t="shared" ref="F72:P72" si="34">IF(AND(MONTH($G68)=F$2,YEAR($G68)=F$1),$G67,0)</f>
        <v>0</v>
      </c>
      <c r="G72" s="35">
        <f t="shared" si="34"/>
        <v>0</v>
      </c>
      <c r="H72" s="35">
        <f t="shared" si="34"/>
        <v>0</v>
      </c>
      <c r="I72" s="35">
        <f t="shared" si="34"/>
        <v>0</v>
      </c>
      <c r="J72" s="35">
        <f t="shared" si="34"/>
        <v>0</v>
      </c>
      <c r="K72" s="35">
        <f t="shared" si="34"/>
        <v>0</v>
      </c>
      <c r="L72" s="35">
        <f t="shared" si="34"/>
        <v>0</v>
      </c>
      <c r="M72" s="35">
        <f t="shared" si="34"/>
        <v>0</v>
      </c>
      <c r="N72" s="35">
        <f t="shared" si="34"/>
        <v>0</v>
      </c>
      <c r="O72" s="35">
        <f t="shared" si="34"/>
        <v>0</v>
      </c>
      <c r="P72" s="35">
        <f t="shared" si="34"/>
        <v>0</v>
      </c>
      <c r="Q72" s="28">
        <f>SUM(E72:P72)</f>
        <v>0</v>
      </c>
      <c r="S72" s="35">
        <f>IF(AND(MONTH($G68)=S$2,YEAR($G68)=S$1),$G67,0)</f>
        <v>0</v>
      </c>
      <c r="T72" s="35">
        <f t="shared" ref="T72:AD72" si="35">IF(AND(MONTH($G68)=T$2,YEAR($G68)=T$1),$G67,0)</f>
        <v>0</v>
      </c>
      <c r="U72" s="35">
        <f t="shared" si="35"/>
        <v>0</v>
      </c>
      <c r="V72" s="35">
        <f t="shared" si="35"/>
        <v>0</v>
      </c>
      <c r="W72" s="35">
        <f t="shared" si="35"/>
        <v>0</v>
      </c>
      <c r="X72" s="35">
        <f t="shared" si="35"/>
        <v>0</v>
      </c>
      <c r="Y72" s="35">
        <f t="shared" si="35"/>
        <v>0</v>
      </c>
      <c r="Z72" s="35">
        <f t="shared" si="35"/>
        <v>0</v>
      </c>
      <c r="AA72" s="35">
        <f t="shared" si="35"/>
        <v>0</v>
      </c>
      <c r="AB72" s="35">
        <f t="shared" si="35"/>
        <v>0</v>
      </c>
      <c r="AC72" s="35">
        <f t="shared" si="35"/>
        <v>0</v>
      </c>
      <c r="AD72" s="35">
        <f t="shared" si="35"/>
        <v>0</v>
      </c>
      <c r="AE72" s="28">
        <f>SUM(S72:AD72)</f>
        <v>0</v>
      </c>
    </row>
    <row r="73" spans="3:31" hidden="1" outlineLevel="1" x14ac:dyDescent="0.2">
      <c r="C73" s="31" t="s">
        <v>124</v>
      </c>
      <c r="E73" s="35">
        <f>IF(AND(OR(AND(MONTH($G68)&lt;=E$2,YEAR($G68)=E$1),YEAR($G68)&lt;E$1),OR(AND(MONTH(EDATE($G68,$G69*12))&gt;E$2,YEAR(EDATE($G68,$G69*12))=E$1),YEAR(EDATE($G68,$G69*12))&gt;E$1)),$G67/$G69/12,0)</f>
        <v>0</v>
      </c>
      <c r="F73" s="35">
        <f t="shared" ref="F73:P73" si="36">IF(AND(OR(AND(MONTH($G68)&lt;=F$2,YEAR($G68)=F$1),YEAR($G68)&lt;F$1),OR(AND(MONTH(EDATE($G68,$G69*12))&gt;F$2,YEAR(EDATE($G68,$G69*12))=F$1),YEAR(EDATE($G68,$G69*12))&gt;F$1)),$G67/$G69/12,0)</f>
        <v>0</v>
      </c>
      <c r="G73" s="35">
        <f t="shared" si="36"/>
        <v>0</v>
      </c>
      <c r="H73" s="35">
        <f t="shared" si="36"/>
        <v>0</v>
      </c>
      <c r="I73" s="35">
        <f t="shared" si="36"/>
        <v>0</v>
      </c>
      <c r="J73" s="35">
        <f t="shared" si="36"/>
        <v>0</v>
      </c>
      <c r="K73" s="35">
        <f t="shared" si="36"/>
        <v>0</v>
      </c>
      <c r="L73" s="35">
        <f t="shared" si="36"/>
        <v>0</v>
      </c>
      <c r="M73" s="35">
        <f t="shared" si="36"/>
        <v>0</v>
      </c>
      <c r="N73" s="35">
        <f t="shared" si="36"/>
        <v>0</v>
      </c>
      <c r="O73" s="35">
        <f t="shared" si="36"/>
        <v>0</v>
      </c>
      <c r="P73" s="35">
        <f t="shared" si="36"/>
        <v>0</v>
      </c>
      <c r="Q73" s="28">
        <f>SUM(E73:P73)</f>
        <v>0</v>
      </c>
      <c r="S73" s="35">
        <f>IF(AND(OR(AND(MONTH($G68)&lt;=S$2,YEAR($G68)=S$1),YEAR($G68)&lt;S$1),OR(AND(MONTH(EDATE($G68,$G69*12))&gt;S$2,YEAR(EDATE($G68,$G69*12))=S$1),YEAR(EDATE($G68,$G69*12))&gt;S$1)),$G67/$G69/12,0)</f>
        <v>0</v>
      </c>
      <c r="T73" s="35">
        <f t="shared" ref="T73:AD73" si="37">IF(AND(OR(AND(MONTH($G68)&lt;=T$2,YEAR($G68)=T$1),YEAR($G68)&lt;T$1),OR(AND(MONTH(EDATE($G68,$G69*12))&gt;T$2,YEAR(EDATE($G68,$G69*12))=T$1),YEAR(EDATE($G68,$G69*12))&gt;T$1)),$G67/$G69/12,0)</f>
        <v>0</v>
      </c>
      <c r="U73" s="35">
        <f t="shared" si="37"/>
        <v>0</v>
      </c>
      <c r="V73" s="35">
        <f t="shared" si="37"/>
        <v>0</v>
      </c>
      <c r="W73" s="35">
        <f t="shared" si="37"/>
        <v>0</v>
      </c>
      <c r="X73" s="35">
        <f t="shared" si="37"/>
        <v>0</v>
      </c>
      <c r="Y73" s="35">
        <f t="shared" si="37"/>
        <v>0</v>
      </c>
      <c r="Z73" s="35">
        <f t="shared" si="37"/>
        <v>0</v>
      </c>
      <c r="AA73" s="35">
        <f t="shared" si="37"/>
        <v>0</v>
      </c>
      <c r="AB73" s="35">
        <f t="shared" si="37"/>
        <v>0</v>
      </c>
      <c r="AC73" s="35">
        <f t="shared" si="37"/>
        <v>0</v>
      </c>
      <c r="AD73" s="35">
        <f t="shared" si="37"/>
        <v>0</v>
      </c>
      <c r="AE73" s="28">
        <f>SUM(S73:AD73)</f>
        <v>0</v>
      </c>
    </row>
    <row r="74" spans="3:31" hidden="1" outlineLevel="1" x14ac:dyDescent="0.2"/>
    <row r="75" spans="3:31" collapsed="1" x14ac:dyDescent="0.2"/>
  </sheetData>
  <mergeCells count="13">
    <mergeCell ref="C9:C10"/>
    <mergeCell ref="E9:Q9"/>
    <mergeCell ref="S9:AE9"/>
    <mergeCell ref="E22:G22"/>
    <mergeCell ref="E33:G33"/>
    <mergeCell ref="E70:G70"/>
    <mergeCell ref="E55:G55"/>
    <mergeCell ref="E66:G66"/>
    <mergeCell ref="E26:G26"/>
    <mergeCell ref="E37:G37"/>
    <mergeCell ref="E48:G48"/>
    <mergeCell ref="E59:G59"/>
    <mergeCell ref="E44:G44"/>
  </mergeCells>
  <dataValidations disablePrompts="1" count="1">
    <dataValidation type="list" allowBlank="1" showInputMessage="1" showErrorMessage="1" sqref="E48:G48 E59:G59 E70:G70 E26:G26" xr:uid="{00000000-0002-0000-0400-000000000000}">
      <formula1>$C$175:$C$176</formula1>
    </dataValidation>
  </dataValidations>
  <pageMargins left="0.7" right="0.7" top="0.78740157499999996" bottom="0.78740157499999996" header="0.3" footer="0.3"/>
  <pageSetup paperSize="9" orientation="portrait" verticalDpi="0" r:id="rId1"/>
  <ignoredErrors>
    <ignoredError sqref="C9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00000000-0002-0000-0400-000001000000}">
          <x14:formula1>
            <xm:f>Stammdaten!$C$174:$C$175</xm:f>
          </x14:formula1>
          <xm:sqref>E37:G37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B1:BS78"/>
  <sheetViews>
    <sheetView showGridLines="0" showRowColHeaders="0" workbookViewId="0">
      <pane xSplit="3" ySplit="17" topLeftCell="D18" activePane="bottomRight" state="frozen"/>
      <selection pane="topRight" activeCell="D1" sqref="D1"/>
      <selection pane="bottomLeft" activeCell="A16" sqref="A16"/>
      <selection pane="bottomRight" activeCell="C11" sqref="C11"/>
    </sheetView>
  </sheetViews>
  <sheetFormatPr baseColWidth="10" defaultRowHeight="12.75" outlineLevelRow="1" x14ac:dyDescent="0.2"/>
  <cols>
    <col min="1" max="2" width="2" customWidth="1"/>
    <col min="3" max="3" width="23.140625" style="9" customWidth="1"/>
    <col min="4" max="4" width="2.140625" customWidth="1"/>
    <col min="5" max="5" width="8.7109375" style="22" customWidth="1"/>
    <col min="6" max="17" width="8.7109375" customWidth="1"/>
    <col min="18" max="18" width="2.140625" customWidth="1"/>
    <col min="19" max="31" width="8.7109375" customWidth="1"/>
  </cols>
  <sheetData>
    <row r="1" spans="2:71" hidden="1" x14ac:dyDescent="0.2">
      <c r="E1" s="70">
        <f>LEFT(E9,4)*1</f>
        <v>2019</v>
      </c>
      <c r="F1">
        <f>IF(E2&gt;F2,E1+1,E1)</f>
        <v>2019</v>
      </c>
      <c r="G1">
        <f t="shared" ref="G1:M1" si="0">IF(F2&gt;G2,F1+1,F1)</f>
        <v>2019</v>
      </c>
      <c r="H1">
        <f t="shared" si="0"/>
        <v>2019</v>
      </c>
      <c r="I1">
        <f t="shared" si="0"/>
        <v>2019</v>
      </c>
      <c r="J1">
        <f t="shared" si="0"/>
        <v>2019</v>
      </c>
      <c r="K1">
        <f t="shared" si="0"/>
        <v>2019</v>
      </c>
      <c r="L1">
        <f t="shared" si="0"/>
        <v>2019</v>
      </c>
      <c r="M1">
        <f t="shared" si="0"/>
        <v>2019</v>
      </c>
      <c r="N1">
        <f>IF(M2&gt;N2,M1+1,M1)</f>
        <v>2019</v>
      </c>
      <c r="O1">
        <f>IF(N2&gt;O2,N1+1,N1)</f>
        <v>2019</v>
      </c>
      <c r="P1">
        <f t="shared" ref="P1" si="1">IF(O2&gt;P2,O1+1,O1)</f>
        <v>2019</v>
      </c>
      <c r="S1" s="32">
        <f>E1+1</f>
        <v>2020</v>
      </c>
      <c r="T1" s="32">
        <f t="shared" ref="T1:AD1" si="2">F1+1</f>
        <v>2020</v>
      </c>
      <c r="U1" s="32">
        <f t="shared" si="2"/>
        <v>2020</v>
      </c>
      <c r="V1" s="32">
        <f t="shared" si="2"/>
        <v>2020</v>
      </c>
      <c r="W1" s="32">
        <f t="shared" si="2"/>
        <v>2020</v>
      </c>
      <c r="X1" s="32">
        <f t="shared" si="2"/>
        <v>2020</v>
      </c>
      <c r="Y1" s="32">
        <f t="shared" si="2"/>
        <v>2020</v>
      </c>
      <c r="Z1" s="32">
        <f t="shared" si="2"/>
        <v>2020</v>
      </c>
      <c r="AA1" s="32">
        <f t="shared" si="2"/>
        <v>2020</v>
      </c>
      <c r="AB1" s="32">
        <f t="shared" si="2"/>
        <v>2020</v>
      </c>
      <c r="AC1" s="32">
        <f t="shared" si="2"/>
        <v>2020</v>
      </c>
      <c r="AD1" s="32">
        <f t="shared" si="2"/>
        <v>2020</v>
      </c>
    </row>
    <row r="2" spans="2:71" hidden="1" x14ac:dyDescent="0.2">
      <c r="E2" s="71">
        <f>Stammdaten!E11</f>
        <v>1</v>
      </c>
      <c r="F2" s="7">
        <f>MOD(E2,12)+1</f>
        <v>2</v>
      </c>
      <c r="G2" s="7">
        <f t="shared" ref="G2:M2" si="3">MOD(F2,12)+1</f>
        <v>3</v>
      </c>
      <c r="H2" s="7">
        <f t="shared" si="3"/>
        <v>4</v>
      </c>
      <c r="I2" s="7">
        <f t="shared" si="3"/>
        <v>5</v>
      </c>
      <c r="J2" s="7">
        <f t="shared" si="3"/>
        <v>6</v>
      </c>
      <c r="K2" s="7">
        <f t="shared" si="3"/>
        <v>7</v>
      </c>
      <c r="L2" s="7">
        <f t="shared" si="3"/>
        <v>8</v>
      </c>
      <c r="M2" s="7">
        <f t="shared" si="3"/>
        <v>9</v>
      </c>
      <c r="N2" s="7">
        <f>MOD(M2,12)+1</f>
        <v>10</v>
      </c>
      <c r="O2" s="7">
        <f>MOD(N2,12)+1</f>
        <v>11</v>
      </c>
      <c r="P2" s="7">
        <f t="shared" ref="P2" si="4">MOD(O2,12)+1</f>
        <v>12</v>
      </c>
      <c r="S2" s="7">
        <f>E2</f>
        <v>1</v>
      </c>
      <c r="T2" s="7">
        <f t="shared" ref="T2:AD2" si="5">F2</f>
        <v>2</v>
      </c>
      <c r="U2" s="7">
        <f t="shared" si="5"/>
        <v>3</v>
      </c>
      <c r="V2" s="7">
        <f t="shared" si="5"/>
        <v>4</v>
      </c>
      <c r="W2" s="7">
        <f t="shared" si="5"/>
        <v>5</v>
      </c>
      <c r="X2" s="7">
        <f t="shared" si="5"/>
        <v>6</v>
      </c>
      <c r="Y2" s="7">
        <f t="shared" si="5"/>
        <v>7</v>
      </c>
      <c r="Z2" s="7">
        <f t="shared" si="5"/>
        <v>8</v>
      </c>
      <c r="AA2" s="7">
        <f t="shared" si="5"/>
        <v>9</v>
      </c>
      <c r="AB2" s="7">
        <f t="shared" si="5"/>
        <v>10</v>
      </c>
      <c r="AC2" s="7">
        <f t="shared" si="5"/>
        <v>11</v>
      </c>
      <c r="AD2" s="7">
        <f t="shared" si="5"/>
        <v>12</v>
      </c>
    </row>
    <row r="5" spans="2:71" ht="28.5" customHeight="1" x14ac:dyDescent="0.2"/>
    <row r="6" spans="2:71" ht="26.25" customHeight="1" x14ac:dyDescent="0.2">
      <c r="B6" s="15"/>
      <c r="C6" s="58" t="s">
        <v>123</v>
      </c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BS6" s="58"/>
    </row>
    <row r="7" spans="2:71" x14ac:dyDescent="0.2">
      <c r="C7" s="4"/>
      <c r="D7" s="3"/>
      <c r="E7" s="21"/>
      <c r="F7" s="3"/>
      <c r="G7" s="3"/>
      <c r="H7" s="2"/>
      <c r="I7" s="3"/>
      <c r="J7" s="2"/>
    </row>
    <row r="8" spans="2:71" x14ac:dyDescent="0.2">
      <c r="C8" s="4"/>
      <c r="D8" s="3"/>
    </row>
    <row r="9" spans="2:71" x14ac:dyDescent="0.2">
      <c r="C9" s="82" t="str">
        <f>Stammdaten!E7</f>
        <v>Muster GmbH</v>
      </c>
      <c r="D9" s="16"/>
      <c r="E9" s="83">
        <f>'GuV - Gesamtübersicht'!G7</f>
        <v>2019</v>
      </c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16"/>
      <c r="S9" s="83">
        <f>'GuV - Gesamtübersicht'!U7</f>
        <v>2020</v>
      </c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</row>
    <row r="10" spans="2:71" x14ac:dyDescent="0.2">
      <c r="C10" s="82"/>
      <c r="E10" s="25" t="str">
        <f>'GuV - Gesamtübersicht'!G8</f>
        <v>Januar</v>
      </c>
      <c r="F10" s="25" t="str">
        <f>'GuV - Gesamtübersicht'!H8</f>
        <v>Februar</v>
      </c>
      <c r="G10" s="25" t="str">
        <f>'GuV - Gesamtübersicht'!I8</f>
        <v>März</v>
      </c>
      <c r="H10" s="25" t="str">
        <f>'GuV - Gesamtübersicht'!J8</f>
        <v>April</v>
      </c>
      <c r="I10" s="25" t="str">
        <f>'GuV - Gesamtübersicht'!K8</f>
        <v>Mai</v>
      </c>
      <c r="J10" s="25" t="str">
        <f>'GuV - Gesamtübersicht'!L8</f>
        <v>Juni</v>
      </c>
      <c r="K10" s="25" t="str">
        <f>'GuV - Gesamtübersicht'!M8</f>
        <v>Juli</v>
      </c>
      <c r="L10" s="25" t="str">
        <f>'GuV - Gesamtübersicht'!N8</f>
        <v>August</v>
      </c>
      <c r="M10" s="25" t="str">
        <f>'GuV - Gesamtübersicht'!O8</f>
        <v>September</v>
      </c>
      <c r="N10" s="25" t="str">
        <f>'GuV - Gesamtübersicht'!P8</f>
        <v>Oktober</v>
      </c>
      <c r="O10" s="25" t="str">
        <f>'GuV - Gesamtübersicht'!Q8</f>
        <v>November</v>
      </c>
      <c r="P10" s="25" t="str">
        <f>'GuV - Gesamtübersicht'!R8</f>
        <v>Dezember</v>
      </c>
      <c r="Q10" s="26" t="s">
        <v>97</v>
      </c>
      <c r="R10" s="16"/>
      <c r="S10" s="25" t="str">
        <f>'GuV - Gesamtübersicht'!U8</f>
        <v>Januar</v>
      </c>
      <c r="T10" s="25" t="str">
        <f>'GuV - Gesamtübersicht'!V8</f>
        <v>Februar</v>
      </c>
      <c r="U10" s="25" t="str">
        <f>'GuV - Gesamtübersicht'!W8</f>
        <v>März</v>
      </c>
      <c r="V10" s="25" t="str">
        <f>'GuV - Gesamtübersicht'!X8</f>
        <v>April</v>
      </c>
      <c r="W10" s="25" t="str">
        <f>'GuV - Gesamtübersicht'!Y8</f>
        <v>Mai</v>
      </c>
      <c r="X10" s="25" t="str">
        <f>'GuV - Gesamtübersicht'!Z8</f>
        <v>Juni</v>
      </c>
      <c r="Y10" s="25" t="str">
        <f>'GuV - Gesamtübersicht'!AA8</f>
        <v>Juli</v>
      </c>
      <c r="Z10" s="25" t="str">
        <f>'GuV - Gesamtübersicht'!AB8</f>
        <v>August</v>
      </c>
      <c r="AA10" s="25" t="str">
        <f>'GuV - Gesamtübersicht'!AC8</f>
        <v>September</v>
      </c>
      <c r="AB10" s="25" t="str">
        <f>'GuV - Gesamtübersicht'!AD8</f>
        <v>Oktober</v>
      </c>
      <c r="AC10" s="25" t="str">
        <f>'GuV - Gesamtübersicht'!AE8</f>
        <v>November</v>
      </c>
      <c r="AD10" s="25" t="str">
        <f>'GuV - Gesamtübersicht'!AF8</f>
        <v>Dezember</v>
      </c>
      <c r="AE10" s="26" t="s">
        <v>97</v>
      </c>
    </row>
    <row r="11" spans="2:71" x14ac:dyDescent="0.2">
      <c r="G11" s="22"/>
      <c r="I11" s="22"/>
      <c r="K11" s="22"/>
      <c r="M11" s="22"/>
      <c r="O11" s="22"/>
      <c r="S11" s="22"/>
      <c r="U11" s="22"/>
      <c r="W11" s="22"/>
      <c r="Y11" s="22"/>
      <c r="AA11" s="22"/>
      <c r="AC11" s="22"/>
    </row>
    <row r="12" spans="2:71" hidden="1" x14ac:dyDescent="0.2">
      <c r="E12" s="22">
        <v>1</v>
      </c>
      <c r="F12">
        <v>2</v>
      </c>
      <c r="G12" s="22">
        <v>3</v>
      </c>
      <c r="H12">
        <v>4</v>
      </c>
      <c r="I12" s="22">
        <v>5</v>
      </c>
      <c r="J12">
        <v>6</v>
      </c>
      <c r="K12" s="22">
        <v>7</v>
      </c>
      <c r="L12">
        <v>8</v>
      </c>
      <c r="M12" s="22">
        <v>9</v>
      </c>
      <c r="N12">
        <v>10</v>
      </c>
      <c r="O12" s="22">
        <v>11</v>
      </c>
      <c r="P12">
        <v>12</v>
      </c>
      <c r="S12" s="22">
        <v>1</v>
      </c>
      <c r="T12">
        <v>2</v>
      </c>
      <c r="U12" s="22">
        <v>3</v>
      </c>
      <c r="V12">
        <v>4</v>
      </c>
      <c r="W12" s="22">
        <v>5</v>
      </c>
      <c r="X12">
        <v>6</v>
      </c>
      <c r="Y12" s="22">
        <v>7</v>
      </c>
      <c r="Z12">
        <v>8</v>
      </c>
      <c r="AA12" s="22">
        <v>9</v>
      </c>
      <c r="AB12">
        <v>10</v>
      </c>
      <c r="AC12" s="22">
        <v>11</v>
      </c>
      <c r="AD12">
        <v>12</v>
      </c>
    </row>
    <row r="13" spans="2:71" x14ac:dyDescent="0.2">
      <c r="C13" s="31" t="s">
        <v>113</v>
      </c>
      <c r="E13" s="28">
        <f>E26+E38+E50+E62+E74</f>
        <v>0</v>
      </c>
      <c r="F13" s="28">
        <f t="shared" ref="F13:P13" si="6">F26+F38+F50+F62+F74</f>
        <v>0</v>
      </c>
      <c r="G13" s="28">
        <f t="shared" si="6"/>
        <v>0</v>
      </c>
      <c r="H13" s="28">
        <f t="shared" si="6"/>
        <v>0</v>
      </c>
      <c r="I13" s="28">
        <f t="shared" si="6"/>
        <v>0</v>
      </c>
      <c r="J13" s="28">
        <f t="shared" si="6"/>
        <v>0</v>
      </c>
      <c r="K13" s="28">
        <f t="shared" si="6"/>
        <v>0</v>
      </c>
      <c r="L13" s="28">
        <f t="shared" si="6"/>
        <v>0</v>
      </c>
      <c r="M13" s="28">
        <f t="shared" si="6"/>
        <v>0</v>
      </c>
      <c r="N13" s="28">
        <f t="shared" si="6"/>
        <v>0</v>
      </c>
      <c r="O13" s="28">
        <f t="shared" si="6"/>
        <v>0</v>
      </c>
      <c r="P13" s="28">
        <f t="shared" si="6"/>
        <v>0</v>
      </c>
      <c r="Q13" s="28">
        <f>SUM(E13:P13)</f>
        <v>0</v>
      </c>
      <c r="R13" s="28"/>
      <c r="S13" s="28">
        <f t="shared" ref="S13:AD13" si="7">S26+S38+S50+S62+S74</f>
        <v>0</v>
      </c>
      <c r="T13" s="28">
        <f t="shared" si="7"/>
        <v>0</v>
      </c>
      <c r="U13" s="28">
        <f t="shared" si="7"/>
        <v>0</v>
      </c>
      <c r="V13" s="28">
        <f t="shared" si="7"/>
        <v>0</v>
      </c>
      <c r="W13" s="28">
        <f t="shared" si="7"/>
        <v>0</v>
      </c>
      <c r="X13" s="28">
        <f t="shared" si="7"/>
        <v>0</v>
      </c>
      <c r="Y13" s="28">
        <f t="shared" si="7"/>
        <v>0</v>
      </c>
      <c r="Z13" s="28">
        <f t="shared" si="7"/>
        <v>0</v>
      </c>
      <c r="AA13" s="28">
        <f t="shared" si="7"/>
        <v>0</v>
      </c>
      <c r="AB13" s="28">
        <f t="shared" si="7"/>
        <v>0</v>
      </c>
      <c r="AC13" s="28">
        <f t="shared" si="7"/>
        <v>0</v>
      </c>
      <c r="AD13" s="28">
        <f t="shared" si="7"/>
        <v>0</v>
      </c>
      <c r="AE13" s="28">
        <f>SUM(S13:AD13)</f>
        <v>0</v>
      </c>
    </row>
    <row r="14" spans="2:71" x14ac:dyDescent="0.2">
      <c r="S14" s="22"/>
    </row>
    <row r="15" spans="2:71" x14ac:dyDescent="0.2">
      <c r="C15" s="31" t="s">
        <v>115</v>
      </c>
      <c r="E15" s="28">
        <f>E28+E40+E52+E64+E76</f>
        <v>0</v>
      </c>
      <c r="F15" s="28">
        <f t="shared" ref="F15:P15" si="8">F28+F40+F52+F64+F76</f>
        <v>0</v>
      </c>
      <c r="G15" s="28">
        <f t="shared" si="8"/>
        <v>0</v>
      </c>
      <c r="H15" s="28">
        <f t="shared" si="8"/>
        <v>0</v>
      </c>
      <c r="I15" s="28">
        <f t="shared" si="8"/>
        <v>0</v>
      </c>
      <c r="J15" s="28">
        <f t="shared" si="8"/>
        <v>0</v>
      </c>
      <c r="K15" s="28">
        <f t="shared" si="8"/>
        <v>0</v>
      </c>
      <c r="L15" s="28">
        <f t="shared" si="8"/>
        <v>0</v>
      </c>
      <c r="M15" s="28">
        <f t="shared" si="8"/>
        <v>0</v>
      </c>
      <c r="N15" s="28">
        <f t="shared" si="8"/>
        <v>0</v>
      </c>
      <c r="O15" s="28">
        <f t="shared" si="8"/>
        <v>0</v>
      </c>
      <c r="P15" s="28">
        <f t="shared" si="8"/>
        <v>0</v>
      </c>
      <c r="Q15" s="28">
        <f>SUM(E15:P15)</f>
        <v>0</v>
      </c>
      <c r="R15" s="28"/>
      <c r="S15" s="28">
        <f t="shared" ref="S15:AD15" si="9">S28+S40+S52+S64+S76</f>
        <v>0</v>
      </c>
      <c r="T15" s="28">
        <f t="shared" si="9"/>
        <v>0</v>
      </c>
      <c r="U15" s="28">
        <f t="shared" si="9"/>
        <v>0</v>
      </c>
      <c r="V15" s="28">
        <f t="shared" si="9"/>
        <v>0</v>
      </c>
      <c r="W15" s="28">
        <f t="shared" si="9"/>
        <v>0</v>
      </c>
      <c r="X15" s="28">
        <f t="shared" si="9"/>
        <v>0</v>
      </c>
      <c r="Y15" s="28">
        <f t="shared" si="9"/>
        <v>0</v>
      </c>
      <c r="Z15" s="28">
        <f t="shared" si="9"/>
        <v>0</v>
      </c>
      <c r="AA15" s="28">
        <f t="shared" si="9"/>
        <v>0</v>
      </c>
      <c r="AB15" s="28">
        <f t="shared" si="9"/>
        <v>0</v>
      </c>
      <c r="AC15" s="28">
        <f t="shared" si="9"/>
        <v>0</v>
      </c>
      <c r="AD15" s="28">
        <f t="shared" si="9"/>
        <v>0</v>
      </c>
      <c r="AE15" s="28">
        <f>SUM(S15:AD15)</f>
        <v>0</v>
      </c>
    </row>
    <row r="16" spans="2:71" x14ac:dyDescent="0.2">
      <c r="S16" s="22"/>
    </row>
    <row r="17" spans="3:31" x14ac:dyDescent="0.2">
      <c r="C17" s="31" t="s">
        <v>114</v>
      </c>
      <c r="E17" s="28">
        <f>E29+E41+E53+E65+E77</f>
        <v>0</v>
      </c>
      <c r="F17" s="28">
        <f t="shared" ref="F17:P17" si="10">F29+F41+F53+F65+F77</f>
        <v>0</v>
      </c>
      <c r="G17" s="28">
        <f t="shared" si="10"/>
        <v>0</v>
      </c>
      <c r="H17" s="28">
        <f t="shared" si="10"/>
        <v>0</v>
      </c>
      <c r="I17" s="28">
        <f t="shared" si="10"/>
        <v>0</v>
      </c>
      <c r="J17" s="28">
        <f t="shared" si="10"/>
        <v>0</v>
      </c>
      <c r="K17" s="28">
        <f t="shared" si="10"/>
        <v>0</v>
      </c>
      <c r="L17" s="28">
        <f t="shared" si="10"/>
        <v>0</v>
      </c>
      <c r="M17" s="28">
        <f t="shared" si="10"/>
        <v>0</v>
      </c>
      <c r="N17" s="28">
        <f t="shared" si="10"/>
        <v>0</v>
      </c>
      <c r="O17" s="28">
        <f t="shared" si="10"/>
        <v>0</v>
      </c>
      <c r="P17" s="28">
        <f t="shared" si="10"/>
        <v>0</v>
      </c>
      <c r="Q17" s="28">
        <f>SUM(E17:P17)</f>
        <v>0</v>
      </c>
      <c r="R17" s="28"/>
      <c r="S17" s="28">
        <f>S29+S41+S53+S65+S77</f>
        <v>0</v>
      </c>
      <c r="T17" s="28">
        <f t="shared" ref="T17:AD17" si="11">T29+T41+T53+T65+T77</f>
        <v>0</v>
      </c>
      <c r="U17" s="28">
        <f t="shared" si="11"/>
        <v>0</v>
      </c>
      <c r="V17" s="28">
        <f t="shared" si="11"/>
        <v>0</v>
      </c>
      <c r="W17" s="28">
        <f t="shared" si="11"/>
        <v>0</v>
      </c>
      <c r="X17" s="28">
        <f t="shared" si="11"/>
        <v>0</v>
      </c>
      <c r="Y17" s="28">
        <f t="shared" si="11"/>
        <v>0</v>
      </c>
      <c r="Z17" s="28">
        <f t="shared" si="11"/>
        <v>0</v>
      </c>
      <c r="AA17" s="28">
        <f t="shared" si="11"/>
        <v>0</v>
      </c>
      <c r="AB17" s="28">
        <f t="shared" si="11"/>
        <v>0</v>
      </c>
      <c r="AC17" s="28">
        <f t="shared" si="11"/>
        <v>0</v>
      </c>
      <c r="AD17" s="28">
        <f t="shared" si="11"/>
        <v>0</v>
      </c>
      <c r="AE17" s="28">
        <f>SUM(S17:AD17)</f>
        <v>0</v>
      </c>
    </row>
    <row r="19" spans="3:31" x14ac:dyDescent="0.2">
      <c r="C19" s="24" t="s">
        <v>118</v>
      </c>
    </row>
    <row r="20" spans="3:31" x14ac:dyDescent="0.2">
      <c r="C20" s="30" t="s">
        <v>99</v>
      </c>
      <c r="E20" s="85" t="s">
        <v>193</v>
      </c>
      <c r="F20" s="86"/>
      <c r="G20" s="86"/>
    </row>
    <row r="21" spans="3:31" x14ac:dyDescent="0.2">
      <c r="C21" s="30" t="s">
        <v>111</v>
      </c>
      <c r="G21" s="43"/>
    </row>
    <row r="22" spans="3:31" x14ac:dyDescent="0.2">
      <c r="C22" s="30" t="s">
        <v>101</v>
      </c>
      <c r="G22" s="45"/>
    </row>
    <row r="23" spans="3:31" x14ac:dyDescent="0.2">
      <c r="C23" s="30" t="s">
        <v>112</v>
      </c>
      <c r="G23" s="46">
        <v>5</v>
      </c>
    </row>
    <row r="24" spans="3:31" x14ac:dyDescent="0.2">
      <c r="C24" s="33" t="s">
        <v>116</v>
      </c>
      <c r="G24" s="43">
        <v>3</v>
      </c>
    </row>
    <row r="25" spans="3:31" hidden="1" outlineLevel="1" x14ac:dyDescent="0.2"/>
    <row r="26" spans="3:31" hidden="1" outlineLevel="1" x14ac:dyDescent="0.2">
      <c r="C26" s="31" t="s">
        <v>113</v>
      </c>
      <c r="E26" s="35">
        <f>IF(AND(MONTH($G22)=E$2,YEAR($G22)=E$1),$G21,0)</f>
        <v>0</v>
      </c>
      <c r="F26" s="35">
        <f t="shared" ref="F26:P26" si="12">IF(AND(MONTH($G22)=F$2,YEAR($G22)=F$1),$G21,0)</f>
        <v>0</v>
      </c>
      <c r="G26" s="35">
        <f t="shared" si="12"/>
        <v>0</v>
      </c>
      <c r="H26" s="35">
        <f t="shared" si="12"/>
        <v>0</v>
      </c>
      <c r="I26" s="35">
        <f t="shared" si="12"/>
        <v>0</v>
      </c>
      <c r="J26" s="35">
        <f t="shared" si="12"/>
        <v>0</v>
      </c>
      <c r="K26" s="35">
        <f t="shared" si="12"/>
        <v>0</v>
      </c>
      <c r="L26" s="35">
        <f t="shared" si="12"/>
        <v>0</v>
      </c>
      <c r="M26" s="35">
        <f t="shared" si="12"/>
        <v>0</v>
      </c>
      <c r="N26" s="35">
        <f t="shared" si="12"/>
        <v>0</v>
      </c>
      <c r="O26" s="35">
        <f t="shared" si="12"/>
        <v>0</v>
      </c>
      <c r="P26" s="35">
        <f t="shared" si="12"/>
        <v>0</v>
      </c>
      <c r="Q26" s="35">
        <f>SUM(E26:P26)</f>
        <v>0</v>
      </c>
      <c r="R26" s="52"/>
      <c r="S26" s="35">
        <f>IF(AND(MONTH($G22)=S$12,YEAR($G22)=$S$9),$G21,0)</f>
        <v>0</v>
      </c>
      <c r="T26" s="35">
        <f t="shared" ref="T26:AD26" si="13">IF(AND(MONTH($G22)=T$12,YEAR($G22)=$S$9),$G21,0)</f>
        <v>0</v>
      </c>
      <c r="U26" s="35">
        <f t="shared" si="13"/>
        <v>0</v>
      </c>
      <c r="V26" s="35">
        <f t="shared" si="13"/>
        <v>0</v>
      </c>
      <c r="W26" s="35">
        <f t="shared" si="13"/>
        <v>0</v>
      </c>
      <c r="X26" s="35">
        <f t="shared" si="13"/>
        <v>0</v>
      </c>
      <c r="Y26" s="35">
        <f t="shared" si="13"/>
        <v>0</v>
      </c>
      <c r="Z26" s="35">
        <f t="shared" si="13"/>
        <v>0</v>
      </c>
      <c r="AA26" s="35">
        <f t="shared" si="13"/>
        <v>0</v>
      </c>
      <c r="AB26" s="35">
        <f t="shared" si="13"/>
        <v>0</v>
      </c>
      <c r="AC26" s="35">
        <f t="shared" si="13"/>
        <v>0</v>
      </c>
      <c r="AD26" s="35">
        <f t="shared" si="13"/>
        <v>0</v>
      </c>
      <c r="AE26" s="35">
        <f>SUM(S26:AD26)</f>
        <v>0</v>
      </c>
    </row>
    <row r="27" spans="3:31" hidden="1" outlineLevel="1" x14ac:dyDescent="0.2">
      <c r="C27" s="31" t="s">
        <v>117</v>
      </c>
      <c r="E27" s="35">
        <f>E26</f>
        <v>0</v>
      </c>
      <c r="F27" s="35">
        <f t="shared" ref="F27:K27" si="14">E27+F26-E28</f>
        <v>0</v>
      </c>
      <c r="G27" s="35">
        <f t="shared" si="14"/>
        <v>0</v>
      </c>
      <c r="H27" s="35">
        <f t="shared" si="14"/>
        <v>0</v>
      </c>
      <c r="I27" s="35">
        <f t="shared" si="14"/>
        <v>0</v>
      </c>
      <c r="J27" s="35">
        <f t="shared" si="14"/>
        <v>0</v>
      </c>
      <c r="K27" s="35">
        <f t="shared" si="14"/>
        <v>0</v>
      </c>
      <c r="L27" s="35">
        <f>K27+L26-K28</f>
        <v>0</v>
      </c>
      <c r="M27" s="35">
        <f t="shared" ref="M27:P27" si="15">L27+M26-L28</f>
        <v>0</v>
      </c>
      <c r="N27" s="35">
        <f t="shared" si="15"/>
        <v>0</v>
      </c>
      <c r="O27" s="35">
        <f t="shared" si="15"/>
        <v>0</v>
      </c>
      <c r="P27" s="35">
        <f t="shared" si="15"/>
        <v>0</v>
      </c>
      <c r="Q27" s="35">
        <f>P27</f>
        <v>0</v>
      </c>
      <c r="R27" s="52"/>
      <c r="S27" s="35">
        <f>P27+S26-P28</f>
        <v>0</v>
      </c>
      <c r="T27" s="35">
        <f>S27+T26-S28</f>
        <v>0</v>
      </c>
      <c r="U27" s="35">
        <f>T27+U26-T28</f>
        <v>0</v>
      </c>
      <c r="V27" s="35">
        <f t="shared" ref="V27:AD27" si="16">U27+V26-U28</f>
        <v>0</v>
      </c>
      <c r="W27" s="35">
        <f t="shared" si="16"/>
        <v>0</v>
      </c>
      <c r="X27" s="35">
        <f t="shared" si="16"/>
        <v>0</v>
      </c>
      <c r="Y27" s="35">
        <f t="shared" si="16"/>
        <v>0</v>
      </c>
      <c r="Z27" s="35">
        <f t="shared" si="16"/>
        <v>0</v>
      </c>
      <c r="AA27" s="35">
        <f t="shared" si="16"/>
        <v>0</v>
      </c>
      <c r="AB27" s="35">
        <f t="shared" si="16"/>
        <v>0</v>
      </c>
      <c r="AC27" s="35">
        <f t="shared" si="16"/>
        <v>0</v>
      </c>
      <c r="AD27" s="35">
        <f t="shared" si="16"/>
        <v>0</v>
      </c>
      <c r="AE27" s="35">
        <f>AD27</f>
        <v>0</v>
      </c>
    </row>
    <row r="28" spans="3:31" hidden="1" outlineLevel="1" x14ac:dyDescent="0.2">
      <c r="C28" s="31" t="s">
        <v>115</v>
      </c>
      <c r="E28" s="35">
        <f>IF(AND(OR(AND(MONTH($G22)&lt;=E$2,YEAR($G22)=E$1),YEAR($G22)&lt;E$1),OR(AND(MONTH(EDATE($G22,$G23*12))&gt;E$2,YEAR(EDATE($G22,$G23*12))=E$1),YEAR(EDATE($G22,$G23*12))&gt;E$1)),$G21*$G24%*POWER(POWER(1+$G24%,1/12),$G23*12)/(POWER(POWER(1+$G24%,1/12),$G23*12)-1)-E29,0)</f>
        <v>0</v>
      </c>
      <c r="F28" s="35">
        <f t="shared" ref="F28:P28" si="17">IF(AND(OR(AND(MONTH($G22)&lt;=F$2,YEAR($G22)=F$1),YEAR($G22)&lt;F$1),OR(AND(MONTH(EDATE($G22,$G23*12))&gt;F$2,YEAR(EDATE($G22,$G23*12))=F$1),YEAR(EDATE($G22,$G23*12))&gt;F$1)),$G21*$G24%*POWER(1+$G24%,$G23)/(POWER(1+$G24%,$G23)-1)/12-F29,0)</f>
        <v>0</v>
      </c>
      <c r="G28" s="35">
        <f t="shared" si="17"/>
        <v>0</v>
      </c>
      <c r="H28" s="35">
        <f t="shared" si="17"/>
        <v>0</v>
      </c>
      <c r="I28" s="35">
        <f t="shared" si="17"/>
        <v>0</v>
      </c>
      <c r="J28" s="35">
        <f t="shared" si="17"/>
        <v>0</v>
      </c>
      <c r="K28" s="35">
        <f t="shared" si="17"/>
        <v>0</v>
      </c>
      <c r="L28" s="35">
        <f t="shared" si="17"/>
        <v>0</v>
      </c>
      <c r="M28" s="35">
        <f t="shared" si="17"/>
        <v>0</v>
      </c>
      <c r="N28" s="35">
        <f t="shared" si="17"/>
        <v>0</v>
      </c>
      <c r="O28" s="35">
        <f t="shared" si="17"/>
        <v>0</v>
      </c>
      <c r="P28" s="35">
        <f t="shared" si="17"/>
        <v>0</v>
      </c>
      <c r="Q28" s="35">
        <f>SUM(E28:P28)</f>
        <v>0</v>
      </c>
      <c r="R28" s="52"/>
      <c r="S28" s="35">
        <f>IF(AND(OR(AND(MONTH($G22)&lt;=S$2,YEAR($G22)=S$1),YEAR($G22)&lt;S$1),OR(AND(MONTH(EDATE($G22,$G23*12))&gt;S$2,YEAR(EDATE($G22,$G23*12))=S$1),YEAR(EDATE($G22,$G23*12))&gt;S$1)),$G21*$G24%*POWER(1+$G24%,$G23)/(POWER(1+$G24%,$G23)-1)/12-S29,0)</f>
        <v>0</v>
      </c>
      <c r="T28" s="35">
        <f t="shared" ref="T28:AD28" si="18">IF(AND(OR(AND(MONTH($G22)&lt;=T$2,YEAR($G22)=T$1),YEAR($G22)&lt;T$1),OR(AND(MONTH(EDATE($G22,$G23*12))&gt;T$2,YEAR(EDATE($G22,$G23*12))=T$1),YEAR(EDATE($G22,$G23*12))&gt;T$1)),$G21*$G24%*POWER(1+$G24%,$G23)/(POWER(1+$G24%,$G23)-1)/12-T29,0)</f>
        <v>0</v>
      </c>
      <c r="U28" s="35">
        <f t="shared" si="18"/>
        <v>0</v>
      </c>
      <c r="V28" s="35">
        <f t="shared" si="18"/>
        <v>0</v>
      </c>
      <c r="W28" s="35">
        <f t="shared" si="18"/>
        <v>0</v>
      </c>
      <c r="X28" s="35">
        <f t="shared" si="18"/>
        <v>0</v>
      </c>
      <c r="Y28" s="35">
        <f t="shared" si="18"/>
        <v>0</v>
      </c>
      <c r="Z28" s="35">
        <f t="shared" si="18"/>
        <v>0</v>
      </c>
      <c r="AA28" s="35">
        <f t="shared" si="18"/>
        <v>0</v>
      </c>
      <c r="AB28" s="35">
        <f t="shared" si="18"/>
        <v>0</v>
      </c>
      <c r="AC28" s="35">
        <f t="shared" si="18"/>
        <v>0</v>
      </c>
      <c r="AD28" s="35">
        <f t="shared" si="18"/>
        <v>0</v>
      </c>
      <c r="AE28" s="35">
        <f>SUM(S28:AD28)</f>
        <v>0</v>
      </c>
    </row>
    <row r="29" spans="3:31" hidden="1" outlineLevel="1" x14ac:dyDescent="0.2">
      <c r="C29" s="31" t="s">
        <v>114</v>
      </c>
      <c r="E29" s="35">
        <f>IF(AND(OR(AND(MONTH($G22)&lt;=E$2,YEAR($G22)=E$1),YEAR($G22)&lt;E$1),OR(AND(MONTH(EDATE($G22,$G23*12))&gt;E$2,YEAR(EDATE($G22,$G23*12))=E$1),YEAR(EDATE($G22,$G23*12))&gt;E$1)),E27*$G24%/12,0)</f>
        <v>0</v>
      </c>
      <c r="F29" s="35">
        <f t="shared" ref="F29:P29" si="19">IF(AND(OR(AND(MONTH($G22)&lt;=F$2,YEAR($G22)=F$1),YEAR($G22)&lt;F$1),OR(AND(MONTH(EDATE($G22,$G23*12))&gt;F$2,YEAR(EDATE($G22,$G23*12))=F$1),YEAR(EDATE($G22,$G23*12))&gt;F$1)),F27*$G24%/12,0)</f>
        <v>0</v>
      </c>
      <c r="G29" s="35">
        <f t="shared" si="19"/>
        <v>0</v>
      </c>
      <c r="H29" s="35">
        <f t="shared" si="19"/>
        <v>0</v>
      </c>
      <c r="I29" s="35">
        <f t="shared" si="19"/>
        <v>0</v>
      </c>
      <c r="J29" s="35">
        <f t="shared" si="19"/>
        <v>0</v>
      </c>
      <c r="K29" s="35">
        <f t="shared" si="19"/>
        <v>0</v>
      </c>
      <c r="L29" s="35">
        <f t="shared" si="19"/>
        <v>0</v>
      </c>
      <c r="M29" s="35">
        <f t="shared" si="19"/>
        <v>0</v>
      </c>
      <c r="N29" s="35">
        <f t="shared" si="19"/>
        <v>0</v>
      </c>
      <c r="O29" s="35">
        <f t="shared" si="19"/>
        <v>0</v>
      </c>
      <c r="P29" s="35">
        <f t="shared" si="19"/>
        <v>0</v>
      </c>
      <c r="Q29" s="35">
        <f>SUM(E29:P29)</f>
        <v>0</v>
      </c>
      <c r="R29" s="52"/>
      <c r="S29" s="35">
        <f>IF(AND(OR(AND(MONTH($G22)&lt;=S$2,YEAR($G22)=S$1),YEAR($G22)&lt;S$1),OR(AND(MONTH(EDATE($G22,$G23*12))&gt;S$2,YEAR(EDATE($G22,$G23*12))=S$1),YEAR(EDATE($G22,$G23*12))&gt;S$1)),S27*$G24%/12,0)</f>
        <v>0</v>
      </c>
      <c r="T29" s="35">
        <f t="shared" ref="T29:AD29" si="20">IF(AND(OR(AND(MONTH($G22)&lt;=T$2,YEAR($G22)=T$1),YEAR($G22)&lt;T$1),OR(AND(MONTH(EDATE($G22,$G23*12))&gt;T$2,YEAR(EDATE($G22,$G23*12))=T$1),YEAR(EDATE($G22,$G23*12))&gt;T$1)),T27*$G24%/12,0)</f>
        <v>0</v>
      </c>
      <c r="U29" s="35">
        <f t="shared" si="20"/>
        <v>0</v>
      </c>
      <c r="V29" s="35">
        <f t="shared" si="20"/>
        <v>0</v>
      </c>
      <c r="W29" s="35">
        <f t="shared" si="20"/>
        <v>0</v>
      </c>
      <c r="X29" s="35">
        <f t="shared" si="20"/>
        <v>0</v>
      </c>
      <c r="Y29" s="35">
        <f t="shared" si="20"/>
        <v>0</v>
      </c>
      <c r="Z29" s="35">
        <f t="shared" si="20"/>
        <v>0</v>
      </c>
      <c r="AA29" s="35">
        <f t="shared" si="20"/>
        <v>0</v>
      </c>
      <c r="AB29" s="35">
        <f t="shared" si="20"/>
        <v>0</v>
      </c>
      <c r="AC29" s="35">
        <f t="shared" si="20"/>
        <v>0</v>
      </c>
      <c r="AD29" s="35">
        <f t="shared" si="20"/>
        <v>0</v>
      </c>
      <c r="AE29" s="35">
        <f>SUM(S29:AD29)</f>
        <v>0</v>
      </c>
    </row>
    <row r="30" spans="3:31" collapsed="1" x14ac:dyDescent="0.2"/>
    <row r="31" spans="3:31" x14ac:dyDescent="0.2">
      <c r="C31" s="24" t="s">
        <v>119</v>
      </c>
    </row>
    <row r="32" spans="3:31" x14ac:dyDescent="0.2">
      <c r="C32" s="30" t="s">
        <v>99</v>
      </c>
      <c r="E32" s="85" t="s">
        <v>193</v>
      </c>
      <c r="F32" s="86"/>
      <c r="G32" s="86"/>
    </row>
    <row r="33" spans="3:31" x14ac:dyDescent="0.2">
      <c r="C33" s="30" t="s">
        <v>111</v>
      </c>
      <c r="G33" s="43"/>
    </row>
    <row r="34" spans="3:31" x14ac:dyDescent="0.2">
      <c r="C34" s="30" t="s">
        <v>101</v>
      </c>
      <c r="G34" s="45"/>
    </row>
    <row r="35" spans="3:31" x14ac:dyDescent="0.2">
      <c r="C35" s="30" t="s">
        <v>112</v>
      </c>
      <c r="G35" s="46">
        <v>5</v>
      </c>
    </row>
    <row r="36" spans="3:31" x14ac:dyDescent="0.2">
      <c r="C36" s="33" t="s">
        <v>116</v>
      </c>
      <c r="G36" s="43">
        <v>3</v>
      </c>
    </row>
    <row r="37" spans="3:31" hidden="1" outlineLevel="1" x14ac:dyDescent="0.2"/>
    <row r="38" spans="3:31" hidden="1" outlineLevel="1" x14ac:dyDescent="0.2">
      <c r="C38" s="31" t="s">
        <v>113</v>
      </c>
      <c r="E38" s="35">
        <f>IF(AND(MONTH($G34)=E$2,YEAR($G34)=E$1),$G33,0)</f>
        <v>0</v>
      </c>
      <c r="F38" s="35">
        <f t="shared" ref="F38:P38" si="21">IF(AND(MONTH($G34)=F$2,YEAR($G34)=F$1),$G33,0)</f>
        <v>0</v>
      </c>
      <c r="G38" s="35">
        <f t="shared" si="21"/>
        <v>0</v>
      </c>
      <c r="H38" s="35">
        <f t="shared" si="21"/>
        <v>0</v>
      </c>
      <c r="I38" s="35">
        <f t="shared" si="21"/>
        <v>0</v>
      </c>
      <c r="J38" s="35">
        <f t="shared" si="21"/>
        <v>0</v>
      </c>
      <c r="K38" s="35">
        <f t="shared" si="21"/>
        <v>0</v>
      </c>
      <c r="L38" s="35">
        <f t="shared" si="21"/>
        <v>0</v>
      </c>
      <c r="M38" s="35">
        <f t="shared" si="21"/>
        <v>0</v>
      </c>
      <c r="N38" s="35">
        <f t="shared" si="21"/>
        <v>0</v>
      </c>
      <c r="O38" s="35">
        <f t="shared" si="21"/>
        <v>0</v>
      </c>
      <c r="P38" s="35">
        <f t="shared" si="21"/>
        <v>0</v>
      </c>
      <c r="Q38" s="35">
        <f>SUM(E38:P38)</f>
        <v>0</v>
      </c>
      <c r="R38" s="52"/>
      <c r="S38" s="35">
        <f>IF(AND(MONTH($G34)=S$12,YEAR($G34)=$S$9),$G33,0)</f>
        <v>0</v>
      </c>
      <c r="T38" s="35">
        <f t="shared" ref="T38:AD38" si="22">IF(AND(MONTH($G34)=T$12,YEAR($G34)=$S$9),$G33,0)</f>
        <v>0</v>
      </c>
      <c r="U38" s="35">
        <f t="shared" si="22"/>
        <v>0</v>
      </c>
      <c r="V38" s="35">
        <f t="shared" si="22"/>
        <v>0</v>
      </c>
      <c r="W38" s="35">
        <f t="shared" si="22"/>
        <v>0</v>
      </c>
      <c r="X38" s="35">
        <f t="shared" si="22"/>
        <v>0</v>
      </c>
      <c r="Y38" s="35">
        <f t="shared" si="22"/>
        <v>0</v>
      </c>
      <c r="Z38" s="35">
        <f t="shared" si="22"/>
        <v>0</v>
      </c>
      <c r="AA38" s="35">
        <f t="shared" si="22"/>
        <v>0</v>
      </c>
      <c r="AB38" s="35">
        <f t="shared" si="22"/>
        <v>0</v>
      </c>
      <c r="AC38" s="35">
        <f t="shared" si="22"/>
        <v>0</v>
      </c>
      <c r="AD38" s="35">
        <f t="shared" si="22"/>
        <v>0</v>
      </c>
      <c r="AE38" s="35">
        <f>SUM(S38:AD38)</f>
        <v>0</v>
      </c>
    </row>
    <row r="39" spans="3:31" hidden="1" outlineLevel="1" x14ac:dyDescent="0.2">
      <c r="C39" s="31" t="s">
        <v>117</v>
      </c>
      <c r="E39" s="35">
        <f>E38</f>
        <v>0</v>
      </c>
      <c r="F39" s="35">
        <f t="shared" ref="F39" si="23">E39+F38-E40</f>
        <v>0</v>
      </c>
      <c r="G39" s="35">
        <f t="shared" ref="G39" si="24">F39+G38-F40</f>
        <v>0</v>
      </c>
      <c r="H39" s="35">
        <f t="shared" ref="H39" si="25">G39+H38-G40</f>
        <v>0</v>
      </c>
      <c r="I39" s="35">
        <f t="shared" ref="I39" si="26">H39+I38-H40</f>
        <v>0</v>
      </c>
      <c r="J39" s="35">
        <f t="shared" ref="J39" si="27">I39+J38-I40</f>
        <v>0</v>
      </c>
      <c r="K39" s="35">
        <f t="shared" ref="K39" si="28">J39+K38-J40</f>
        <v>0</v>
      </c>
      <c r="L39" s="35">
        <f>K39+L38-K40</f>
        <v>0</v>
      </c>
      <c r="M39" s="35">
        <f t="shared" ref="M39" si="29">L39+M38-L40</f>
        <v>0</v>
      </c>
      <c r="N39" s="35">
        <f t="shared" ref="N39" si="30">M39+N38-M40</f>
        <v>0</v>
      </c>
      <c r="O39" s="35">
        <f t="shared" ref="O39" si="31">N39+O38-N40</f>
        <v>0</v>
      </c>
      <c r="P39" s="35">
        <f t="shared" ref="P39" si="32">O39+P38-O40</f>
        <v>0</v>
      </c>
      <c r="Q39" s="35">
        <f>P39</f>
        <v>0</v>
      </c>
      <c r="R39" s="52"/>
      <c r="S39" s="35">
        <f>P39+S38-P40</f>
        <v>0</v>
      </c>
      <c r="T39" s="35">
        <f>S39+T38-S40</f>
        <v>0</v>
      </c>
      <c r="U39" s="35">
        <f>T39+U38-T40</f>
        <v>0</v>
      </c>
      <c r="V39" s="35">
        <f t="shared" ref="V39" si="33">U39+V38-U40</f>
        <v>0</v>
      </c>
      <c r="W39" s="35">
        <f t="shared" ref="W39" si="34">V39+W38-V40</f>
        <v>0</v>
      </c>
      <c r="X39" s="35">
        <f t="shared" ref="X39" si="35">W39+X38-W40</f>
        <v>0</v>
      </c>
      <c r="Y39" s="35">
        <f t="shared" ref="Y39" si="36">X39+Y38-X40</f>
        <v>0</v>
      </c>
      <c r="Z39" s="35">
        <f t="shared" ref="Z39" si="37">Y39+Z38-Y40</f>
        <v>0</v>
      </c>
      <c r="AA39" s="35">
        <f t="shared" ref="AA39" si="38">Z39+AA38-Z40</f>
        <v>0</v>
      </c>
      <c r="AB39" s="35">
        <f t="shared" ref="AB39" si="39">AA39+AB38-AA40</f>
        <v>0</v>
      </c>
      <c r="AC39" s="35">
        <f t="shared" ref="AC39" si="40">AB39+AC38-AB40</f>
        <v>0</v>
      </c>
      <c r="AD39" s="35">
        <f t="shared" ref="AD39" si="41">AC39+AD38-AC40</f>
        <v>0</v>
      </c>
      <c r="AE39" s="35">
        <f>AD39</f>
        <v>0</v>
      </c>
    </row>
    <row r="40" spans="3:31" hidden="1" outlineLevel="1" x14ac:dyDescent="0.2">
      <c r="C40" s="31" t="s">
        <v>115</v>
      </c>
      <c r="E40" s="35">
        <f>IF(AND(OR(AND(MONTH($G34)&lt;=E$2,YEAR($G34)=E$1),YEAR($G34)&lt;E$1),OR(AND(MONTH(EDATE($G34,$G35*12))&gt;E$2,YEAR(EDATE($G34,$G35*12))=E$1),YEAR(EDATE($G34,$G35*12))&gt;E$1)),$G33*$G36%*POWER(POWER(1+$G36%,1/12),$G35*12)/(POWER(POWER(1+$G36%,1/12),$G35*12)-1)-E41,0)</f>
        <v>0</v>
      </c>
      <c r="F40" s="35">
        <f t="shared" ref="F40:P40" si="42">IF(AND(OR(AND(MONTH($G34)&lt;=F$2,YEAR($G34)=F$1),YEAR($G34)&lt;F$1),OR(AND(MONTH(EDATE($G34,$G35*12))&gt;F$2,YEAR(EDATE($G34,$G35*12))=F$1),YEAR(EDATE($G34,$G35*12))&gt;F$1)),$G33*$G36%*POWER(1+$G36%,$G35)/(POWER(1+$G36%,$G35)-1)/12-F41,0)</f>
        <v>0</v>
      </c>
      <c r="G40" s="35">
        <f t="shared" si="42"/>
        <v>0</v>
      </c>
      <c r="H40" s="35">
        <f t="shared" si="42"/>
        <v>0</v>
      </c>
      <c r="I40" s="35">
        <f t="shared" si="42"/>
        <v>0</v>
      </c>
      <c r="J40" s="35">
        <f t="shared" si="42"/>
        <v>0</v>
      </c>
      <c r="K40" s="35">
        <f t="shared" si="42"/>
        <v>0</v>
      </c>
      <c r="L40" s="35">
        <f t="shared" si="42"/>
        <v>0</v>
      </c>
      <c r="M40" s="35">
        <f t="shared" si="42"/>
        <v>0</v>
      </c>
      <c r="N40" s="35">
        <f t="shared" si="42"/>
        <v>0</v>
      </c>
      <c r="O40" s="35">
        <f t="shared" si="42"/>
        <v>0</v>
      </c>
      <c r="P40" s="35">
        <f t="shared" si="42"/>
        <v>0</v>
      </c>
      <c r="Q40" s="35">
        <f>SUM(E40:P40)</f>
        <v>0</v>
      </c>
      <c r="R40" s="52"/>
      <c r="S40" s="35">
        <f>IF(AND(OR(AND(MONTH($G34)&lt;=S$2,YEAR($G34)=S$1),YEAR($G34)&lt;S$1),OR(AND(MONTH(EDATE($G34,$G35*12))&gt;S$2,YEAR(EDATE($G34,$G35*12))=S$1),YEAR(EDATE($G34,$G35*12))&gt;S$1)),$G33*$G36%*POWER(1+$G36%,$G35)/(POWER(1+$G36%,$G35)-1)/12-S41,0)</f>
        <v>0</v>
      </c>
      <c r="T40" s="35">
        <f t="shared" ref="T40:AD40" si="43">IF(AND(OR(AND(MONTH($G34)&lt;=T$2,YEAR($G34)=T$1),YEAR($G34)&lt;T$1),OR(AND(MONTH(EDATE($G34,$G35*12))&gt;T$2,YEAR(EDATE($G34,$G35*12))=T$1),YEAR(EDATE($G34,$G35*12))&gt;T$1)),$G33*$G36%*POWER(1+$G36%,$G35)/(POWER(1+$G36%,$G35)-1)/12-T41,0)</f>
        <v>0</v>
      </c>
      <c r="U40" s="35">
        <f t="shared" si="43"/>
        <v>0</v>
      </c>
      <c r="V40" s="35">
        <f t="shared" si="43"/>
        <v>0</v>
      </c>
      <c r="W40" s="35">
        <f t="shared" si="43"/>
        <v>0</v>
      </c>
      <c r="X40" s="35">
        <f t="shared" si="43"/>
        <v>0</v>
      </c>
      <c r="Y40" s="35">
        <f t="shared" si="43"/>
        <v>0</v>
      </c>
      <c r="Z40" s="35">
        <f t="shared" si="43"/>
        <v>0</v>
      </c>
      <c r="AA40" s="35">
        <f t="shared" si="43"/>
        <v>0</v>
      </c>
      <c r="AB40" s="35">
        <f t="shared" si="43"/>
        <v>0</v>
      </c>
      <c r="AC40" s="35">
        <f t="shared" si="43"/>
        <v>0</v>
      </c>
      <c r="AD40" s="35">
        <f t="shared" si="43"/>
        <v>0</v>
      </c>
      <c r="AE40" s="35">
        <f>SUM(S40:AD40)</f>
        <v>0</v>
      </c>
    </row>
    <row r="41" spans="3:31" hidden="1" outlineLevel="1" x14ac:dyDescent="0.2">
      <c r="C41" s="31" t="s">
        <v>114</v>
      </c>
      <c r="E41" s="35">
        <f>IF(AND(OR(AND(MONTH($G34)&lt;=E$2,YEAR($G34)=E$1),YEAR($G34)&lt;E$1),OR(AND(MONTH(EDATE($G34,$G35*12))&gt;E$2,YEAR(EDATE($G34,$G35*12))=E$1),YEAR(EDATE($G34,$G35*12))&gt;E$1)),E39*$G36%/12,0)</f>
        <v>0</v>
      </c>
      <c r="F41" s="35">
        <f t="shared" ref="F41:P41" si="44">IF(AND(OR(AND(MONTH($G34)&lt;=F$2,YEAR($G34)=F$1),YEAR($G34)&lt;F$1),OR(AND(MONTH(EDATE($G34,$G35*12))&gt;F$2,YEAR(EDATE($G34,$G35*12))=F$1),YEAR(EDATE($G34,$G35*12))&gt;F$1)),F39*$G36%/12,0)</f>
        <v>0</v>
      </c>
      <c r="G41" s="35">
        <f t="shared" si="44"/>
        <v>0</v>
      </c>
      <c r="H41" s="35">
        <f t="shared" si="44"/>
        <v>0</v>
      </c>
      <c r="I41" s="35">
        <f t="shared" si="44"/>
        <v>0</v>
      </c>
      <c r="J41" s="35">
        <f t="shared" si="44"/>
        <v>0</v>
      </c>
      <c r="K41" s="35">
        <f t="shared" si="44"/>
        <v>0</v>
      </c>
      <c r="L41" s="35">
        <f t="shared" si="44"/>
        <v>0</v>
      </c>
      <c r="M41" s="35">
        <f t="shared" si="44"/>
        <v>0</v>
      </c>
      <c r="N41" s="35">
        <f t="shared" si="44"/>
        <v>0</v>
      </c>
      <c r="O41" s="35">
        <f t="shared" si="44"/>
        <v>0</v>
      </c>
      <c r="P41" s="35">
        <f t="shared" si="44"/>
        <v>0</v>
      </c>
      <c r="Q41" s="35">
        <f>SUM(E41:P41)</f>
        <v>0</v>
      </c>
      <c r="R41" s="52"/>
      <c r="S41" s="35">
        <f>IF(AND(OR(AND(MONTH($G34)&lt;=S$2,YEAR($G34)=S$1),YEAR($G34)&lt;S$1),OR(AND(MONTH(EDATE($G34,$G35*12))&gt;S$2,YEAR(EDATE($G34,$G35*12))=S$1),YEAR(EDATE($G34,$G35*12))&gt;S$1)),S39*$G36%/12,0)</f>
        <v>0</v>
      </c>
      <c r="T41" s="35">
        <f t="shared" ref="T41:AD41" si="45">IF(AND(OR(AND(MONTH($G34)&lt;=T$2,YEAR($G34)=T$1),YEAR($G34)&lt;T$1),OR(AND(MONTH(EDATE($G34,$G35*12))&gt;T$2,YEAR(EDATE($G34,$G35*12))=T$1),YEAR(EDATE($G34,$G35*12))&gt;T$1)),T39*$G36%/12,0)</f>
        <v>0</v>
      </c>
      <c r="U41" s="35">
        <f t="shared" si="45"/>
        <v>0</v>
      </c>
      <c r="V41" s="35">
        <f t="shared" si="45"/>
        <v>0</v>
      </c>
      <c r="W41" s="35">
        <f t="shared" si="45"/>
        <v>0</v>
      </c>
      <c r="X41" s="35">
        <f t="shared" si="45"/>
        <v>0</v>
      </c>
      <c r="Y41" s="35">
        <f t="shared" si="45"/>
        <v>0</v>
      </c>
      <c r="Z41" s="35">
        <f t="shared" si="45"/>
        <v>0</v>
      </c>
      <c r="AA41" s="35">
        <f t="shared" si="45"/>
        <v>0</v>
      </c>
      <c r="AB41" s="35">
        <f t="shared" si="45"/>
        <v>0</v>
      </c>
      <c r="AC41" s="35">
        <f t="shared" si="45"/>
        <v>0</v>
      </c>
      <c r="AD41" s="35">
        <f t="shared" si="45"/>
        <v>0</v>
      </c>
      <c r="AE41" s="35">
        <f>SUM(S41:AD41)</f>
        <v>0</v>
      </c>
    </row>
    <row r="42" spans="3:31" collapsed="1" x14ac:dyDescent="0.2"/>
    <row r="43" spans="3:31" x14ac:dyDescent="0.2">
      <c r="C43" s="24" t="s">
        <v>120</v>
      </c>
    </row>
    <row r="44" spans="3:31" x14ac:dyDescent="0.2">
      <c r="C44" s="30" t="s">
        <v>99</v>
      </c>
      <c r="E44" s="85" t="s">
        <v>193</v>
      </c>
      <c r="F44" s="86"/>
      <c r="G44" s="86"/>
    </row>
    <row r="45" spans="3:31" x14ac:dyDescent="0.2">
      <c r="C45" s="30" t="s">
        <v>111</v>
      </c>
      <c r="G45" s="43"/>
    </row>
    <row r="46" spans="3:31" x14ac:dyDescent="0.2">
      <c r="C46" s="30" t="s">
        <v>101</v>
      </c>
      <c r="G46" s="45"/>
    </row>
    <row r="47" spans="3:31" x14ac:dyDescent="0.2">
      <c r="C47" s="30" t="s">
        <v>112</v>
      </c>
      <c r="G47" s="46">
        <v>5</v>
      </c>
    </row>
    <row r="48" spans="3:31" x14ac:dyDescent="0.2">
      <c r="C48" s="33" t="s">
        <v>116</v>
      </c>
      <c r="G48" s="43">
        <v>3</v>
      </c>
    </row>
    <row r="49" spans="3:31" hidden="1" outlineLevel="1" x14ac:dyDescent="0.2"/>
    <row r="50" spans="3:31" hidden="1" outlineLevel="1" x14ac:dyDescent="0.2">
      <c r="C50" s="31" t="s">
        <v>113</v>
      </c>
      <c r="E50" s="35">
        <f>IF(AND(MONTH($G46)=E$2,YEAR($G46)=E$1),$G45,0)</f>
        <v>0</v>
      </c>
      <c r="F50" s="35">
        <f t="shared" ref="F50:P50" si="46">IF(AND(MONTH($G46)=F$2,YEAR($G46)=F$1),$G45,0)</f>
        <v>0</v>
      </c>
      <c r="G50" s="35">
        <f t="shared" si="46"/>
        <v>0</v>
      </c>
      <c r="H50" s="35">
        <f t="shared" si="46"/>
        <v>0</v>
      </c>
      <c r="I50" s="35">
        <f t="shared" si="46"/>
        <v>0</v>
      </c>
      <c r="J50" s="35">
        <f t="shared" si="46"/>
        <v>0</v>
      </c>
      <c r="K50" s="35">
        <f t="shared" si="46"/>
        <v>0</v>
      </c>
      <c r="L50" s="35">
        <f t="shared" si="46"/>
        <v>0</v>
      </c>
      <c r="M50" s="35">
        <f t="shared" si="46"/>
        <v>0</v>
      </c>
      <c r="N50" s="35">
        <f t="shared" si="46"/>
        <v>0</v>
      </c>
      <c r="O50" s="35">
        <f t="shared" si="46"/>
        <v>0</v>
      </c>
      <c r="P50" s="35">
        <f t="shared" si="46"/>
        <v>0</v>
      </c>
      <c r="Q50" s="35">
        <f>SUM(E50:P50)</f>
        <v>0</v>
      </c>
      <c r="R50" s="52"/>
      <c r="S50" s="35">
        <f>IF(AND(MONTH($G46)=S$12,YEAR($G46)=$S$9),$G45,0)</f>
        <v>0</v>
      </c>
      <c r="T50" s="35">
        <f t="shared" ref="T50:AD50" si="47">IF(AND(MONTH($G46)=T$12,YEAR($G46)=$S$9),$G45,0)</f>
        <v>0</v>
      </c>
      <c r="U50" s="35">
        <f t="shared" si="47"/>
        <v>0</v>
      </c>
      <c r="V50" s="35">
        <f t="shared" si="47"/>
        <v>0</v>
      </c>
      <c r="W50" s="35">
        <f t="shared" si="47"/>
        <v>0</v>
      </c>
      <c r="X50" s="35">
        <f t="shared" si="47"/>
        <v>0</v>
      </c>
      <c r="Y50" s="35">
        <f t="shared" si="47"/>
        <v>0</v>
      </c>
      <c r="Z50" s="35">
        <f t="shared" si="47"/>
        <v>0</v>
      </c>
      <c r="AA50" s="35">
        <f t="shared" si="47"/>
        <v>0</v>
      </c>
      <c r="AB50" s="35">
        <f t="shared" si="47"/>
        <v>0</v>
      </c>
      <c r="AC50" s="35">
        <f t="shared" si="47"/>
        <v>0</v>
      </c>
      <c r="AD50" s="35">
        <f t="shared" si="47"/>
        <v>0</v>
      </c>
      <c r="AE50" s="35">
        <f>SUM(S50:AD50)</f>
        <v>0</v>
      </c>
    </row>
    <row r="51" spans="3:31" hidden="1" outlineLevel="1" x14ac:dyDescent="0.2">
      <c r="C51" s="31" t="s">
        <v>117</v>
      </c>
      <c r="E51" s="35">
        <f>E50</f>
        <v>0</v>
      </c>
      <c r="F51" s="35">
        <f t="shared" ref="F51" si="48">E51+F50-E52</f>
        <v>0</v>
      </c>
      <c r="G51" s="35">
        <f t="shared" ref="G51" si="49">F51+G50-F52</f>
        <v>0</v>
      </c>
      <c r="H51" s="35">
        <f t="shared" ref="H51" si="50">G51+H50-G52</f>
        <v>0</v>
      </c>
      <c r="I51" s="35">
        <f t="shared" ref="I51" si="51">H51+I50-H52</f>
        <v>0</v>
      </c>
      <c r="J51" s="35">
        <f t="shared" ref="J51" si="52">I51+J50-I52</f>
        <v>0</v>
      </c>
      <c r="K51" s="35">
        <f t="shared" ref="K51" si="53">J51+K50-J52</f>
        <v>0</v>
      </c>
      <c r="L51" s="35">
        <f>K51+L50-K52</f>
        <v>0</v>
      </c>
      <c r="M51" s="35">
        <f t="shared" ref="M51" si="54">L51+M50-L52</f>
        <v>0</v>
      </c>
      <c r="N51" s="35">
        <f t="shared" ref="N51" si="55">M51+N50-M52</f>
        <v>0</v>
      </c>
      <c r="O51" s="35">
        <f t="shared" ref="O51" si="56">N51+O50-N52</f>
        <v>0</v>
      </c>
      <c r="P51" s="35">
        <f t="shared" ref="P51" si="57">O51+P50-O52</f>
        <v>0</v>
      </c>
      <c r="Q51" s="35">
        <f>P51</f>
        <v>0</v>
      </c>
      <c r="R51" s="52"/>
      <c r="S51" s="35">
        <f>P51+S50-P52</f>
        <v>0</v>
      </c>
      <c r="T51" s="35">
        <f>S51+T50-S52</f>
        <v>0</v>
      </c>
      <c r="U51" s="35">
        <f>T51+U50-T52</f>
        <v>0</v>
      </c>
      <c r="V51" s="35">
        <f t="shared" ref="V51" si="58">U51+V50-U52</f>
        <v>0</v>
      </c>
      <c r="W51" s="35">
        <f t="shared" ref="W51" si="59">V51+W50-V52</f>
        <v>0</v>
      </c>
      <c r="X51" s="35">
        <f t="shared" ref="X51" si="60">W51+X50-W52</f>
        <v>0</v>
      </c>
      <c r="Y51" s="35">
        <f t="shared" ref="Y51" si="61">X51+Y50-X52</f>
        <v>0</v>
      </c>
      <c r="Z51" s="35">
        <f t="shared" ref="Z51" si="62">Y51+Z50-Y52</f>
        <v>0</v>
      </c>
      <c r="AA51" s="35">
        <f t="shared" ref="AA51" si="63">Z51+AA50-Z52</f>
        <v>0</v>
      </c>
      <c r="AB51" s="35">
        <f t="shared" ref="AB51" si="64">AA51+AB50-AA52</f>
        <v>0</v>
      </c>
      <c r="AC51" s="35">
        <f t="shared" ref="AC51" si="65">AB51+AC50-AB52</f>
        <v>0</v>
      </c>
      <c r="AD51" s="35">
        <f t="shared" ref="AD51" si="66">AC51+AD50-AC52</f>
        <v>0</v>
      </c>
      <c r="AE51" s="35">
        <f>AD51</f>
        <v>0</v>
      </c>
    </row>
    <row r="52" spans="3:31" hidden="1" outlineLevel="1" x14ac:dyDescent="0.2">
      <c r="C52" s="31" t="s">
        <v>115</v>
      </c>
      <c r="E52" s="35">
        <f>IF(AND(OR(AND(MONTH($G46)&lt;=E$2,YEAR($G46)=E$1),YEAR($G46)&lt;E$1),OR(AND(MONTH(EDATE($G46,$G47*12))&gt;E$2,YEAR(EDATE($G46,$G47*12))=E$1),YEAR(EDATE($G46,$G47*12))&gt;E$1)),$G45*$G48%*POWER(POWER(1+$G48%,1/12),$G47*12)/(POWER(POWER(1+$G48%,1/12),$G47*12)-1)-E53,0)</f>
        <v>0</v>
      </c>
      <c r="F52" s="35">
        <f t="shared" ref="F52:P52" si="67">IF(AND(OR(AND(MONTH($G46)&lt;=F$2,YEAR($G46)=F$1),YEAR($G46)&lt;F$1),OR(AND(MONTH(EDATE($G46,$G47*12))&gt;F$2,YEAR(EDATE($G46,$G47*12))=F$1),YEAR(EDATE($G46,$G47*12))&gt;F$1)),$G45*$G48%*POWER(1+$G48%,$G47)/(POWER(1+$G48%,$G47)-1)/12-F53,0)</f>
        <v>0</v>
      </c>
      <c r="G52" s="35">
        <f t="shared" si="67"/>
        <v>0</v>
      </c>
      <c r="H52" s="35">
        <f t="shared" si="67"/>
        <v>0</v>
      </c>
      <c r="I52" s="35">
        <f t="shared" si="67"/>
        <v>0</v>
      </c>
      <c r="J52" s="35">
        <f t="shared" si="67"/>
        <v>0</v>
      </c>
      <c r="K52" s="35">
        <f t="shared" si="67"/>
        <v>0</v>
      </c>
      <c r="L52" s="35">
        <f t="shared" si="67"/>
        <v>0</v>
      </c>
      <c r="M52" s="35">
        <f t="shared" si="67"/>
        <v>0</v>
      </c>
      <c r="N52" s="35">
        <f t="shared" si="67"/>
        <v>0</v>
      </c>
      <c r="O52" s="35">
        <f t="shared" si="67"/>
        <v>0</v>
      </c>
      <c r="P52" s="35">
        <f t="shared" si="67"/>
        <v>0</v>
      </c>
      <c r="Q52" s="35">
        <f>SUM(E52:P52)</f>
        <v>0</v>
      </c>
      <c r="R52" s="52"/>
      <c r="S52" s="35">
        <f>IF(AND(OR(AND(MONTH($G46)&lt;=S$2,YEAR($G46)=S$1),YEAR($G46)&lt;S$1),OR(AND(MONTH(EDATE($G46,$G47*12))&gt;S$2,YEAR(EDATE($G46,$G47*12))=S$1),YEAR(EDATE($G46,$G47*12))&gt;S$1)),$G45*$G48%*POWER(1+$G48%,$G47)/(POWER(1+$G48%,$G47)-1)/12-S53,0)</f>
        <v>0</v>
      </c>
      <c r="T52" s="35">
        <f t="shared" ref="T52:AD52" si="68">IF(AND(OR(AND(MONTH($G46)&lt;=T$2,YEAR($G46)=T$1),YEAR($G46)&lt;T$1),OR(AND(MONTH(EDATE($G46,$G47*12))&gt;T$2,YEAR(EDATE($G46,$G47*12))=T$1),YEAR(EDATE($G46,$G47*12))&gt;T$1)),$G45*$G48%*POWER(1+$G48%,$G47)/(POWER(1+$G48%,$G47)-1)/12-T53,0)</f>
        <v>0</v>
      </c>
      <c r="U52" s="35">
        <f t="shared" si="68"/>
        <v>0</v>
      </c>
      <c r="V52" s="35">
        <f t="shared" si="68"/>
        <v>0</v>
      </c>
      <c r="W52" s="35">
        <f t="shared" si="68"/>
        <v>0</v>
      </c>
      <c r="X52" s="35">
        <f t="shared" si="68"/>
        <v>0</v>
      </c>
      <c r="Y52" s="35">
        <f t="shared" si="68"/>
        <v>0</v>
      </c>
      <c r="Z52" s="35">
        <f t="shared" si="68"/>
        <v>0</v>
      </c>
      <c r="AA52" s="35">
        <f t="shared" si="68"/>
        <v>0</v>
      </c>
      <c r="AB52" s="35">
        <f t="shared" si="68"/>
        <v>0</v>
      </c>
      <c r="AC52" s="35">
        <f t="shared" si="68"/>
        <v>0</v>
      </c>
      <c r="AD52" s="35">
        <f t="shared" si="68"/>
        <v>0</v>
      </c>
      <c r="AE52" s="35">
        <f>SUM(S52:AD52)</f>
        <v>0</v>
      </c>
    </row>
    <row r="53" spans="3:31" hidden="1" outlineLevel="1" x14ac:dyDescent="0.2">
      <c r="C53" s="31" t="s">
        <v>114</v>
      </c>
      <c r="E53" s="35">
        <f>IF(AND(OR(AND(MONTH($G46)&lt;=E$2,YEAR($G46)=E$1),YEAR($G46)&lt;E$1),OR(AND(MONTH(EDATE($G46,$G47*12))&gt;E$2,YEAR(EDATE($G46,$G47*12))=E$1),YEAR(EDATE($G46,$G47*12))&gt;E$1)),E51*$G48%/12,0)</f>
        <v>0</v>
      </c>
      <c r="F53" s="35">
        <f t="shared" ref="F53:P53" si="69">IF(AND(OR(AND(MONTH($G46)&lt;=F$2,YEAR($G46)=F$1),YEAR($G46)&lt;F$1),OR(AND(MONTH(EDATE($G46,$G47*12))&gt;F$2,YEAR(EDATE($G46,$G47*12))=F$1),YEAR(EDATE($G46,$G47*12))&gt;F$1)),F51*$G48%/12,0)</f>
        <v>0</v>
      </c>
      <c r="G53" s="35">
        <f t="shared" si="69"/>
        <v>0</v>
      </c>
      <c r="H53" s="35">
        <f t="shared" si="69"/>
        <v>0</v>
      </c>
      <c r="I53" s="35">
        <f t="shared" si="69"/>
        <v>0</v>
      </c>
      <c r="J53" s="35">
        <f t="shared" si="69"/>
        <v>0</v>
      </c>
      <c r="K53" s="35">
        <f t="shared" si="69"/>
        <v>0</v>
      </c>
      <c r="L53" s="35">
        <f t="shared" si="69"/>
        <v>0</v>
      </c>
      <c r="M53" s="35">
        <f t="shared" si="69"/>
        <v>0</v>
      </c>
      <c r="N53" s="35">
        <f t="shared" si="69"/>
        <v>0</v>
      </c>
      <c r="O53" s="35">
        <f t="shared" si="69"/>
        <v>0</v>
      </c>
      <c r="P53" s="35">
        <f t="shared" si="69"/>
        <v>0</v>
      </c>
      <c r="Q53" s="35">
        <f>SUM(E53:P53)</f>
        <v>0</v>
      </c>
      <c r="R53" s="52"/>
      <c r="S53" s="35">
        <f>IF(AND(OR(AND(MONTH($G46)&lt;=S$2,YEAR($G46)=S$1),YEAR($G46)&lt;S$1),OR(AND(MONTH(EDATE($G46,$G47*12))&gt;S$2,YEAR(EDATE($G46,$G47*12))=S$1),YEAR(EDATE($G46,$G47*12))&gt;S$1)),S51*$G48%/12,0)</f>
        <v>0</v>
      </c>
      <c r="T53" s="35">
        <f t="shared" ref="T53:AD53" si="70">IF(AND(OR(AND(MONTH($G46)&lt;=T$2,YEAR($G46)=T$1),YEAR($G46)&lt;T$1),OR(AND(MONTH(EDATE($G46,$G47*12))&gt;T$2,YEAR(EDATE($G46,$G47*12))=T$1),YEAR(EDATE($G46,$G47*12))&gt;T$1)),T51*$G48%/12,0)</f>
        <v>0</v>
      </c>
      <c r="U53" s="35">
        <f t="shared" si="70"/>
        <v>0</v>
      </c>
      <c r="V53" s="35">
        <f t="shared" si="70"/>
        <v>0</v>
      </c>
      <c r="W53" s="35">
        <f t="shared" si="70"/>
        <v>0</v>
      </c>
      <c r="X53" s="35">
        <f t="shared" si="70"/>
        <v>0</v>
      </c>
      <c r="Y53" s="35">
        <f t="shared" si="70"/>
        <v>0</v>
      </c>
      <c r="Z53" s="35">
        <f t="shared" si="70"/>
        <v>0</v>
      </c>
      <c r="AA53" s="35">
        <f t="shared" si="70"/>
        <v>0</v>
      </c>
      <c r="AB53" s="35">
        <f t="shared" si="70"/>
        <v>0</v>
      </c>
      <c r="AC53" s="35">
        <f t="shared" si="70"/>
        <v>0</v>
      </c>
      <c r="AD53" s="35">
        <f t="shared" si="70"/>
        <v>0</v>
      </c>
      <c r="AE53" s="35">
        <f>SUM(S53:AD53)</f>
        <v>0</v>
      </c>
    </row>
    <row r="54" spans="3:31" collapsed="1" x14ac:dyDescent="0.2"/>
    <row r="55" spans="3:31" x14ac:dyDescent="0.2">
      <c r="C55" s="24" t="s">
        <v>121</v>
      </c>
    </row>
    <row r="56" spans="3:31" x14ac:dyDescent="0.2">
      <c r="C56" s="30" t="s">
        <v>99</v>
      </c>
      <c r="E56" s="85" t="s">
        <v>193</v>
      </c>
      <c r="F56" s="86"/>
      <c r="G56" s="86"/>
    </row>
    <row r="57" spans="3:31" x14ac:dyDescent="0.2">
      <c r="C57" s="30" t="s">
        <v>111</v>
      </c>
      <c r="G57" s="43"/>
    </row>
    <row r="58" spans="3:31" x14ac:dyDescent="0.2">
      <c r="C58" s="30" t="s">
        <v>101</v>
      </c>
      <c r="G58" s="45"/>
    </row>
    <row r="59" spans="3:31" x14ac:dyDescent="0.2">
      <c r="C59" s="30" t="s">
        <v>112</v>
      </c>
      <c r="G59" s="46">
        <v>5</v>
      </c>
    </row>
    <row r="60" spans="3:31" x14ac:dyDescent="0.2">
      <c r="C60" s="33" t="s">
        <v>116</v>
      </c>
      <c r="G60" s="43">
        <v>3</v>
      </c>
    </row>
    <row r="61" spans="3:31" hidden="1" outlineLevel="1" x14ac:dyDescent="0.2"/>
    <row r="62" spans="3:31" hidden="1" outlineLevel="1" x14ac:dyDescent="0.2">
      <c r="C62" s="31" t="s">
        <v>113</v>
      </c>
      <c r="E62" s="35">
        <f>IF(AND(MONTH($G58)=E$2,YEAR($G58)=E$1),$G57,0)</f>
        <v>0</v>
      </c>
      <c r="F62" s="35">
        <f t="shared" ref="F62:P62" si="71">IF(AND(MONTH($G58)=F$2,YEAR($G58)=F$1),$G57,0)</f>
        <v>0</v>
      </c>
      <c r="G62" s="35">
        <f t="shared" si="71"/>
        <v>0</v>
      </c>
      <c r="H62" s="35">
        <f t="shared" si="71"/>
        <v>0</v>
      </c>
      <c r="I62" s="35">
        <f t="shared" si="71"/>
        <v>0</v>
      </c>
      <c r="J62" s="35">
        <f t="shared" si="71"/>
        <v>0</v>
      </c>
      <c r="K62" s="35">
        <f t="shared" si="71"/>
        <v>0</v>
      </c>
      <c r="L62" s="35">
        <f t="shared" si="71"/>
        <v>0</v>
      </c>
      <c r="M62" s="35">
        <f t="shared" si="71"/>
        <v>0</v>
      </c>
      <c r="N62" s="35">
        <f t="shared" si="71"/>
        <v>0</v>
      </c>
      <c r="O62" s="35">
        <f t="shared" si="71"/>
        <v>0</v>
      </c>
      <c r="P62" s="35">
        <f t="shared" si="71"/>
        <v>0</v>
      </c>
      <c r="Q62" s="35">
        <f>SUM(E62:P62)</f>
        <v>0</v>
      </c>
      <c r="R62" s="52"/>
      <c r="S62" s="35">
        <f>IF(AND(MONTH($G58)=S$12,YEAR($G58)=$S$9),$G57,0)</f>
        <v>0</v>
      </c>
      <c r="T62" s="35">
        <f t="shared" ref="T62:AD62" si="72">IF(AND(MONTH($G58)=T$12,YEAR($G58)=$S$9),$G57,0)</f>
        <v>0</v>
      </c>
      <c r="U62" s="35">
        <f t="shared" si="72"/>
        <v>0</v>
      </c>
      <c r="V62" s="35">
        <f t="shared" si="72"/>
        <v>0</v>
      </c>
      <c r="W62" s="35">
        <f t="shared" si="72"/>
        <v>0</v>
      </c>
      <c r="X62" s="35">
        <f t="shared" si="72"/>
        <v>0</v>
      </c>
      <c r="Y62" s="35">
        <f t="shared" si="72"/>
        <v>0</v>
      </c>
      <c r="Z62" s="35">
        <f t="shared" si="72"/>
        <v>0</v>
      </c>
      <c r="AA62" s="35">
        <f t="shared" si="72"/>
        <v>0</v>
      </c>
      <c r="AB62" s="35">
        <f t="shared" si="72"/>
        <v>0</v>
      </c>
      <c r="AC62" s="35">
        <f t="shared" si="72"/>
        <v>0</v>
      </c>
      <c r="AD62" s="35">
        <f t="shared" si="72"/>
        <v>0</v>
      </c>
      <c r="AE62" s="35">
        <f>SUM(S62:AD62)</f>
        <v>0</v>
      </c>
    </row>
    <row r="63" spans="3:31" hidden="1" outlineLevel="1" x14ac:dyDescent="0.2">
      <c r="C63" s="31" t="s">
        <v>117</v>
      </c>
      <c r="E63" s="35">
        <f>E62</f>
        <v>0</v>
      </c>
      <c r="F63" s="35">
        <f t="shared" ref="F63" si="73">E63+F62-E64</f>
        <v>0</v>
      </c>
      <c r="G63" s="35">
        <f t="shared" ref="G63" si="74">F63+G62-F64</f>
        <v>0</v>
      </c>
      <c r="H63" s="35">
        <f t="shared" ref="H63" si="75">G63+H62-G64</f>
        <v>0</v>
      </c>
      <c r="I63" s="35">
        <f t="shared" ref="I63" si="76">H63+I62-H64</f>
        <v>0</v>
      </c>
      <c r="J63" s="35">
        <f t="shared" ref="J63" si="77">I63+J62-I64</f>
        <v>0</v>
      </c>
      <c r="K63" s="35">
        <f t="shared" ref="K63" si="78">J63+K62-J64</f>
        <v>0</v>
      </c>
      <c r="L63" s="35">
        <f>K63+L62-K64</f>
        <v>0</v>
      </c>
      <c r="M63" s="35">
        <f t="shared" ref="M63" si="79">L63+M62-L64</f>
        <v>0</v>
      </c>
      <c r="N63" s="35">
        <f t="shared" ref="N63" si="80">M63+N62-M64</f>
        <v>0</v>
      </c>
      <c r="O63" s="35">
        <f t="shared" ref="O63" si="81">N63+O62-N64</f>
        <v>0</v>
      </c>
      <c r="P63" s="35">
        <f t="shared" ref="P63" si="82">O63+P62-O64</f>
        <v>0</v>
      </c>
      <c r="Q63" s="35">
        <f>P63</f>
        <v>0</v>
      </c>
      <c r="R63" s="52"/>
      <c r="S63" s="35">
        <f>P63+S62-P64</f>
        <v>0</v>
      </c>
      <c r="T63" s="35">
        <f>S63+T62-S64</f>
        <v>0</v>
      </c>
      <c r="U63" s="35">
        <f>T63+U62-T64</f>
        <v>0</v>
      </c>
      <c r="V63" s="35">
        <f t="shared" ref="V63" si="83">U63+V62-U64</f>
        <v>0</v>
      </c>
      <c r="W63" s="35">
        <f t="shared" ref="W63" si="84">V63+W62-V64</f>
        <v>0</v>
      </c>
      <c r="X63" s="35">
        <f t="shared" ref="X63" si="85">W63+X62-W64</f>
        <v>0</v>
      </c>
      <c r="Y63" s="35">
        <f t="shared" ref="Y63" si="86">X63+Y62-X64</f>
        <v>0</v>
      </c>
      <c r="Z63" s="35">
        <f t="shared" ref="Z63" si="87">Y63+Z62-Y64</f>
        <v>0</v>
      </c>
      <c r="AA63" s="35">
        <f t="shared" ref="AA63" si="88">Z63+AA62-Z64</f>
        <v>0</v>
      </c>
      <c r="AB63" s="35">
        <f t="shared" ref="AB63" si="89">AA63+AB62-AA64</f>
        <v>0</v>
      </c>
      <c r="AC63" s="35">
        <f t="shared" ref="AC63" si="90">AB63+AC62-AB64</f>
        <v>0</v>
      </c>
      <c r="AD63" s="35">
        <f t="shared" ref="AD63" si="91">AC63+AD62-AC64</f>
        <v>0</v>
      </c>
      <c r="AE63" s="35">
        <f>AD63</f>
        <v>0</v>
      </c>
    </row>
    <row r="64" spans="3:31" hidden="1" outlineLevel="1" x14ac:dyDescent="0.2">
      <c r="C64" s="31" t="s">
        <v>115</v>
      </c>
      <c r="E64" s="35">
        <f>IF(AND(OR(AND(MONTH($G58)&lt;=E$2,YEAR($G58)=E$1),YEAR($G58)&lt;E$1),OR(AND(MONTH(EDATE($G58,$G59*12))&gt;E$2,YEAR(EDATE($G58,$G59*12))=E$1),YEAR(EDATE($G58,$G59*12))&gt;E$1)),$G57*$G60%*POWER(POWER(1+$G60%,1/12),$G59*12)/(POWER(POWER(1+$G60%,1/12),$G59*12)-1)-E65,0)</f>
        <v>0</v>
      </c>
      <c r="F64" s="35">
        <f t="shared" ref="F64:P64" si="92">IF(AND(OR(AND(MONTH($G58)&lt;=F$2,YEAR($G58)=F$1),YEAR($G58)&lt;F$1),OR(AND(MONTH(EDATE($G58,$G59*12))&gt;F$2,YEAR(EDATE($G58,$G59*12))=F$1),YEAR(EDATE($G58,$G59*12))&gt;F$1)),$G57*$G60%*POWER(1+$G60%,$G59)/(POWER(1+$G60%,$G59)-1)/12-F65,0)</f>
        <v>0</v>
      </c>
      <c r="G64" s="35">
        <f t="shared" si="92"/>
        <v>0</v>
      </c>
      <c r="H64" s="35">
        <f t="shared" si="92"/>
        <v>0</v>
      </c>
      <c r="I64" s="35">
        <f t="shared" si="92"/>
        <v>0</v>
      </c>
      <c r="J64" s="35">
        <f t="shared" si="92"/>
        <v>0</v>
      </c>
      <c r="K64" s="35">
        <f t="shared" si="92"/>
        <v>0</v>
      </c>
      <c r="L64" s="35">
        <f t="shared" si="92"/>
        <v>0</v>
      </c>
      <c r="M64" s="35">
        <f t="shared" si="92"/>
        <v>0</v>
      </c>
      <c r="N64" s="35">
        <f t="shared" si="92"/>
        <v>0</v>
      </c>
      <c r="O64" s="35">
        <f t="shared" si="92"/>
        <v>0</v>
      </c>
      <c r="P64" s="35">
        <f t="shared" si="92"/>
        <v>0</v>
      </c>
      <c r="Q64" s="35">
        <f>SUM(E64:P64)</f>
        <v>0</v>
      </c>
      <c r="R64" s="52"/>
      <c r="S64" s="35">
        <f>IF(AND(OR(AND(MONTH($G58)&lt;=S$2,YEAR($G58)=S$1),YEAR($G58)&lt;S$1),OR(AND(MONTH(EDATE($G58,$G59*12))&gt;S$2,YEAR(EDATE($G58,$G59*12))=S$1),YEAR(EDATE($G58,$G59*12))&gt;S$1)),$G57*$G60%*POWER(1+$G60%,$G59)/(POWER(1+$G60%,$G59)-1)/12-S65,0)</f>
        <v>0</v>
      </c>
      <c r="T64" s="35">
        <f t="shared" ref="T64:AD64" si="93">IF(AND(OR(AND(MONTH($G58)&lt;=T$2,YEAR($G58)=T$1),YEAR($G58)&lt;T$1),OR(AND(MONTH(EDATE($G58,$G59*12))&gt;T$2,YEAR(EDATE($G58,$G59*12))=T$1),YEAR(EDATE($G58,$G59*12))&gt;T$1)),$G57*$G60%*POWER(1+$G60%,$G59)/(POWER(1+$G60%,$G59)-1)/12-T65,0)</f>
        <v>0</v>
      </c>
      <c r="U64" s="35">
        <f t="shared" si="93"/>
        <v>0</v>
      </c>
      <c r="V64" s="35">
        <f t="shared" si="93"/>
        <v>0</v>
      </c>
      <c r="W64" s="35">
        <f t="shared" si="93"/>
        <v>0</v>
      </c>
      <c r="X64" s="35">
        <f t="shared" si="93"/>
        <v>0</v>
      </c>
      <c r="Y64" s="35">
        <f t="shared" si="93"/>
        <v>0</v>
      </c>
      <c r="Z64" s="35">
        <f t="shared" si="93"/>
        <v>0</v>
      </c>
      <c r="AA64" s="35">
        <f t="shared" si="93"/>
        <v>0</v>
      </c>
      <c r="AB64" s="35">
        <f t="shared" si="93"/>
        <v>0</v>
      </c>
      <c r="AC64" s="35">
        <f t="shared" si="93"/>
        <v>0</v>
      </c>
      <c r="AD64" s="35">
        <f t="shared" si="93"/>
        <v>0</v>
      </c>
      <c r="AE64" s="35">
        <f>SUM(S64:AD64)</f>
        <v>0</v>
      </c>
    </row>
    <row r="65" spans="3:31" hidden="1" outlineLevel="1" x14ac:dyDescent="0.2">
      <c r="C65" s="31" t="s">
        <v>114</v>
      </c>
      <c r="E65" s="35">
        <f>IF(AND(OR(AND(MONTH($G58)&lt;=E$2,YEAR($G58)=E$1),YEAR($G58)&lt;E$1),OR(AND(MONTH(EDATE($G58,$G59*12))&gt;E$2,YEAR(EDATE($G58,$G59*12))=E$1),YEAR(EDATE($G58,$G59*12))&gt;E$1)),E63*$G60%/12,0)</f>
        <v>0</v>
      </c>
      <c r="F65" s="35">
        <f t="shared" ref="F65:P65" si="94">IF(AND(OR(AND(MONTH($G58)&lt;=F$2,YEAR($G58)=F$1),YEAR($G58)&lt;F$1),OR(AND(MONTH(EDATE($G58,$G59*12))&gt;F$2,YEAR(EDATE($G58,$G59*12))=F$1),YEAR(EDATE($G58,$G59*12))&gt;F$1)),F63*$G60%/12,0)</f>
        <v>0</v>
      </c>
      <c r="G65" s="35">
        <f t="shared" si="94"/>
        <v>0</v>
      </c>
      <c r="H65" s="35">
        <f t="shared" si="94"/>
        <v>0</v>
      </c>
      <c r="I65" s="35">
        <f t="shared" si="94"/>
        <v>0</v>
      </c>
      <c r="J65" s="35">
        <f t="shared" si="94"/>
        <v>0</v>
      </c>
      <c r="K65" s="35">
        <f t="shared" si="94"/>
        <v>0</v>
      </c>
      <c r="L65" s="35">
        <f t="shared" si="94"/>
        <v>0</v>
      </c>
      <c r="M65" s="35">
        <f t="shared" si="94"/>
        <v>0</v>
      </c>
      <c r="N65" s="35">
        <f t="shared" si="94"/>
        <v>0</v>
      </c>
      <c r="O65" s="35">
        <f t="shared" si="94"/>
        <v>0</v>
      </c>
      <c r="P65" s="35">
        <f t="shared" si="94"/>
        <v>0</v>
      </c>
      <c r="Q65" s="35">
        <f>SUM(E65:P65)</f>
        <v>0</v>
      </c>
      <c r="R65" s="52"/>
      <c r="S65" s="35">
        <f>IF(AND(OR(AND(MONTH($G58)&lt;=S$2,YEAR($G58)=S$1),YEAR($G58)&lt;S$1),OR(AND(MONTH(EDATE($G58,$G59*12))&gt;S$2,YEAR(EDATE($G58,$G59*12))=S$1),YEAR(EDATE($G58,$G59*12))&gt;S$1)),S63*$G60%/12,0)</f>
        <v>0</v>
      </c>
      <c r="T65" s="35">
        <f t="shared" ref="T65:AD65" si="95">IF(AND(OR(AND(MONTH($G58)&lt;=T$2,YEAR($G58)=T$1),YEAR($G58)&lt;T$1),OR(AND(MONTH(EDATE($G58,$G59*12))&gt;T$2,YEAR(EDATE($G58,$G59*12))=T$1),YEAR(EDATE($G58,$G59*12))&gt;T$1)),T63*$G60%/12,0)</f>
        <v>0</v>
      </c>
      <c r="U65" s="35">
        <f t="shared" si="95"/>
        <v>0</v>
      </c>
      <c r="V65" s="35">
        <f t="shared" si="95"/>
        <v>0</v>
      </c>
      <c r="W65" s="35">
        <f t="shared" si="95"/>
        <v>0</v>
      </c>
      <c r="X65" s="35">
        <f t="shared" si="95"/>
        <v>0</v>
      </c>
      <c r="Y65" s="35">
        <f t="shared" si="95"/>
        <v>0</v>
      </c>
      <c r="Z65" s="35">
        <f t="shared" si="95"/>
        <v>0</v>
      </c>
      <c r="AA65" s="35">
        <f t="shared" si="95"/>
        <v>0</v>
      </c>
      <c r="AB65" s="35">
        <f t="shared" si="95"/>
        <v>0</v>
      </c>
      <c r="AC65" s="35">
        <f t="shared" si="95"/>
        <v>0</v>
      </c>
      <c r="AD65" s="35">
        <f t="shared" si="95"/>
        <v>0</v>
      </c>
      <c r="AE65" s="35">
        <f>SUM(S65:AD65)</f>
        <v>0</v>
      </c>
    </row>
    <row r="66" spans="3:31" collapsed="1" x14ac:dyDescent="0.2"/>
    <row r="67" spans="3:31" x14ac:dyDescent="0.2">
      <c r="C67" s="24" t="s">
        <v>122</v>
      </c>
    </row>
    <row r="68" spans="3:31" x14ac:dyDescent="0.2">
      <c r="C68" s="30" t="s">
        <v>99</v>
      </c>
      <c r="E68" s="85" t="s">
        <v>193</v>
      </c>
      <c r="F68" s="86"/>
      <c r="G68" s="86"/>
    </row>
    <row r="69" spans="3:31" x14ac:dyDescent="0.2">
      <c r="C69" s="30" t="s">
        <v>111</v>
      </c>
      <c r="G69" s="43"/>
    </row>
    <row r="70" spans="3:31" x14ac:dyDescent="0.2">
      <c r="C70" s="30" t="s">
        <v>101</v>
      </c>
      <c r="G70" s="45"/>
    </row>
    <row r="71" spans="3:31" x14ac:dyDescent="0.2">
      <c r="C71" s="30" t="s">
        <v>112</v>
      </c>
      <c r="G71" s="46">
        <v>5</v>
      </c>
    </row>
    <row r="72" spans="3:31" x14ac:dyDescent="0.2">
      <c r="C72" s="33" t="s">
        <v>116</v>
      </c>
      <c r="G72" s="43">
        <v>3</v>
      </c>
    </row>
    <row r="73" spans="3:31" hidden="1" outlineLevel="1" x14ac:dyDescent="0.2"/>
    <row r="74" spans="3:31" hidden="1" outlineLevel="1" x14ac:dyDescent="0.2">
      <c r="C74" s="31" t="s">
        <v>113</v>
      </c>
      <c r="E74" s="35">
        <f>IF(AND(MONTH($G70)=E$2,YEAR($G70)=E$1),$G69,0)</f>
        <v>0</v>
      </c>
      <c r="F74" s="35">
        <f t="shared" ref="F74:P74" si="96">IF(AND(MONTH($G70)=F$2,YEAR($G70)=F$1),$G69,0)</f>
        <v>0</v>
      </c>
      <c r="G74" s="35">
        <f t="shared" si="96"/>
        <v>0</v>
      </c>
      <c r="H74" s="35">
        <f t="shared" si="96"/>
        <v>0</v>
      </c>
      <c r="I74" s="35">
        <f t="shared" si="96"/>
        <v>0</v>
      </c>
      <c r="J74" s="35">
        <f t="shared" si="96"/>
        <v>0</v>
      </c>
      <c r="K74" s="35">
        <f t="shared" si="96"/>
        <v>0</v>
      </c>
      <c r="L74" s="35">
        <f t="shared" si="96"/>
        <v>0</v>
      </c>
      <c r="M74" s="35">
        <f t="shared" si="96"/>
        <v>0</v>
      </c>
      <c r="N74" s="35">
        <f t="shared" si="96"/>
        <v>0</v>
      </c>
      <c r="O74" s="35">
        <f t="shared" si="96"/>
        <v>0</v>
      </c>
      <c r="P74" s="35">
        <f t="shared" si="96"/>
        <v>0</v>
      </c>
      <c r="Q74" s="35">
        <f>SUM(E74:P74)</f>
        <v>0</v>
      </c>
      <c r="R74" s="52"/>
      <c r="S74" s="35">
        <f>IF(AND(MONTH($G70)=S$12,YEAR($G70)=$S$9),$G69,0)</f>
        <v>0</v>
      </c>
      <c r="T74" s="35">
        <f t="shared" ref="T74:AD74" si="97">IF(AND(MONTH($G70)=T$12,YEAR($G70)=$S$9),$G69,0)</f>
        <v>0</v>
      </c>
      <c r="U74" s="35">
        <f t="shared" si="97"/>
        <v>0</v>
      </c>
      <c r="V74" s="35">
        <f t="shared" si="97"/>
        <v>0</v>
      </c>
      <c r="W74" s="35">
        <f t="shared" si="97"/>
        <v>0</v>
      </c>
      <c r="X74" s="35">
        <f t="shared" si="97"/>
        <v>0</v>
      </c>
      <c r="Y74" s="35">
        <f t="shared" si="97"/>
        <v>0</v>
      </c>
      <c r="Z74" s="35">
        <f t="shared" si="97"/>
        <v>0</v>
      </c>
      <c r="AA74" s="35">
        <f t="shared" si="97"/>
        <v>0</v>
      </c>
      <c r="AB74" s="35">
        <f t="shared" si="97"/>
        <v>0</v>
      </c>
      <c r="AC74" s="35">
        <f t="shared" si="97"/>
        <v>0</v>
      </c>
      <c r="AD74" s="35">
        <f t="shared" si="97"/>
        <v>0</v>
      </c>
      <c r="AE74" s="35">
        <f>SUM(S74:AD74)</f>
        <v>0</v>
      </c>
    </row>
    <row r="75" spans="3:31" hidden="1" outlineLevel="1" x14ac:dyDescent="0.2">
      <c r="C75" s="31" t="s">
        <v>117</v>
      </c>
      <c r="E75" s="35">
        <f>E74</f>
        <v>0</v>
      </c>
      <c r="F75" s="35">
        <f t="shared" ref="F75" si="98">E75+F74-E76</f>
        <v>0</v>
      </c>
      <c r="G75" s="35">
        <f t="shared" ref="G75" si="99">F75+G74-F76</f>
        <v>0</v>
      </c>
      <c r="H75" s="35">
        <f t="shared" ref="H75" si="100">G75+H74-G76</f>
        <v>0</v>
      </c>
      <c r="I75" s="35">
        <f t="shared" ref="I75" si="101">H75+I74-H76</f>
        <v>0</v>
      </c>
      <c r="J75" s="35">
        <f t="shared" ref="J75" si="102">I75+J74-I76</f>
        <v>0</v>
      </c>
      <c r="K75" s="35">
        <f t="shared" ref="K75" si="103">J75+K74-J76</f>
        <v>0</v>
      </c>
      <c r="L75" s="35">
        <f>K75+L74-K76</f>
        <v>0</v>
      </c>
      <c r="M75" s="35">
        <f t="shared" ref="M75" si="104">L75+M74-L76</f>
        <v>0</v>
      </c>
      <c r="N75" s="35">
        <f t="shared" ref="N75" si="105">M75+N74-M76</f>
        <v>0</v>
      </c>
      <c r="O75" s="35">
        <f t="shared" ref="O75" si="106">N75+O74-N76</f>
        <v>0</v>
      </c>
      <c r="P75" s="35">
        <f t="shared" ref="P75" si="107">O75+P74-O76</f>
        <v>0</v>
      </c>
      <c r="Q75" s="35">
        <f>P75</f>
        <v>0</v>
      </c>
      <c r="R75" s="52"/>
      <c r="S75" s="35">
        <f>P75+S74-P76</f>
        <v>0</v>
      </c>
      <c r="T75" s="35">
        <f>S75+T74-S76</f>
        <v>0</v>
      </c>
      <c r="U75" s="35">
        <f>T75+U74-T76</f>
        <v>0</v>
      </c>
      <c r="V75" s="35">
        <f t="shared" ref="V75" si="108">U75+V74-U76</f>
        <v>0</v>
      </c>
      <c r="W75" s="35">
        <f t="shared" ref="W75" si="109">V75+W74-V76</f>
        <v>0</v>
      </c>
      <c r="X75" s="35">
        <f t="shared" ref="X75" si="110">W75+X74-W76</f>
        <v>0</v>
      </c>
      <c r="Y75" s="35">
        <f t="shared" ref="Y75" si="111">X75+Y74-X76</f>
        <v>0</v>
      </c>
      <c r="Z75" s="35">
        <f t="shared" ref="Z75" si="112">Y75+Z74-Y76</f>
        <v>0</v>
      </c>
      <c r="AA75" s="35">
        <f t="shared" ref="AA75" si="113">Z75+AA74-Z76</f>
        <v>0</v>
      </c>
      <c r="AB75" s="35">
        <f t="shared" ref="AB75" si="114">AA75+AB74-AA76</f>
        <v>0</v>
      </c>
      <c r="AC75" s="35">
        <f t="shared" ref="AC75" si="115">AB75+AC74-AB76</f>
        <v>0</v>
      </c>
      <c r="AD75" s="35">
        <f t="shared" ref="AD75" si="116">AC75+AD74-AC76</f>
        <v>0</v>
      </c>
      <c r="AE75" s="35">
        <f>AD75</f>
        <v>0</v>
      </c>
    </row>
    <row r="76" spans="3:31" hidden="1" outlineLevel="1" x14ac:dyDescent="0.2">
      <c r="C76" s="31" t="s">
        <v>115</v>
      </c>
      <c r="E76" s="35">
        <f>IF(AND(OR(AND(MONTH($G70)&lt;=E$2,YEAR($G70)=E$1),YEAR($G70)&lt;E$1),OR(AND(MONTH(EDATE($G70,$G71*12))&gt;E$2,YEAR(EDATE($G70,$G71*12))=E$1),YEAR(EDATE($G70,$G71*12))&gt;E$1)),$G69*$G72%*POWER(POWER(1+$G72%,1/12),$G71*12)/(POWER(POWER(1+$G72%,1/12),$G71*12)-1)-E77,0)</f>
        <v>0</v>
      </c>
      <c r="F76" s="35">
        <f t="shared" ref="F76:P76" si="117">IF(AND(OR(AND(MONTH($G70)&lt;=F$2,YEAR($G70)=F$1),YEAR($G70)&lt;F$1),OR(AND(MONTH(EDATE($G70,$G71*12))&gt;F$2,YEAR(EDATE($G70,$G71*12))=F$1),YEAR(EDATE($G70,$G71*12))&gt;F$1)),$G69*$G72%*POWER(1+$G72%,$G71)/(POWER(1+$G72%,$G71)-1)/12-F77,0)</f>
        <v>0</v>
      </c>
      <c r="G76" s="35">
        <f t="shared" si="117"/>
        <v>0</v>
      </c>
      <c r="H76" s="35">
        <f t="shared" si="117"/>
        <v>0</v>
      </c>
      <c r="I76" s="35">
        <f t="shared" si="117"/>
        <v>0</v>
      </c>
      <c r="J76" s="35">
        <f t="shared" si="117"/>
        <v>0</v>
      </c>
      <c r="K76" s="35">
        <f t="shared" si="117"/>
        <v>0</v>
      </c>
      <c r="L76" s="35">
        <f t="shared" si="117"/>
        <v>0</v>
      </c>
      <c r="M76" s="35">
        <f t="shared" si="117"/>
        <v>0</v>
      </c>
      <c r="N76" s="35">
        <f t="shared" si="117"/>
        <v>0</v>
      </c>
      <c r="O76" s="35">
        <f t="shared" si="117"/>
        <v>0</v>
      </c>
      <c r="P76" s="35">
        <f t="shared" si="117"/>
        <v>0</v>
      </c>
      <c r="Q76" s="35">
        <f>SUM(E76:P76)</f>
        <v>0</v>
      </c>
      <c r="R76" s="52"/>
      <c r="S76" s="35">
        <f>IF(AND(OR(AND(MONTH($G70)&lt;=S$2,YEAR($G70)=S$1),YEAR($G70)&lt;S$1),OR(AND(MONTH(EDATE($G70,$G71*12))&gt;S$2,YEAR(EDATE($G70,$G71*12))=S$1),YEAR(EDATE($G70,$G71*12))&gt;S$1)),$G69*$G72%*POWER(1+$G72%,$G71)/(POWER(1+$G72%,$G71)-1)/12-S77,0)</f>
        <v>0</v>
      </c>
      <c r="T76" s="35">
        <f t="shared" ref="T76:AD76" si="118">IF(AND(OR(AND(MONTH($G70)&lt;=T$2,YEAR($G70)=T$1),YEAR($G70)&lt;T$1),OR(AND(MONTH(EDATE($G70,$G71*12))&gt;T$2,YEAR(EDATE($G70,$G71*12))=T$1),YEAR(EDATE($G70,$G71*12))&gt;T$1)),$G69*$G72%*POWER(1+$G72%,$G71)/(POWER(1+$G72%,$G71)-1)/12-T77,0)</f>
        <v>0</v>
      </c>
      <c r="U76" s="35">
        <f t="shared" si="118"/>
        <v>0</v>
      </c>
      <c r="V76" s="35">
        <f t="shared" si="118"/>
        <v>0</v>
      </c>
      <c r="W76" s="35">
        <f t="shared" si="118"/>
        <v>0</v>
      </c>
      <c r="X76" s="35">
        <f t="shared" si="118"/>
        <v>0</v>
      </c>
      <c r="Y76" s="35">
        <f t="shared" si="118"/>
        <v>0</v>
      </c>
      <c r="Z76" s="35">
        <f t="shared" si="118"/>
        <v>0</v>
      </c>
      <c r="AA76" s="35">
        <f t="shared" si="118"/>
        <v>0</v>
      </c>
      <c r="AB76" s="35">
        <f t="shared" si="118"/>
        <v>0</v>
      </c>
      <c r="AC76" s="35">
        <f t="shared" si="118"/>
        <v>0</v>
      </c>
      <c r="AD76" s="35">
        <f t="shared" si="118"/>
        <v>0</v>
      </c>
      <c r="AE76" s="35">
        <f>SUM(S76:AD76)</f>
        <v>0</v>
      </c>
    </row>
    <row r="77" spans="3:31" hidden="1" outlineLevel="1" x14ac:dyDescent="0.2">
      <c r="C77" s="31" t="s">
        <v>114</v>
      </c>
      <c r="E77" s="35">
        <f>IF(AND(OR(AND(MONTH($G70)&lt;=E$2,YEAR($G70)=E$1),YEAR($G70)&lt;E$1),OR(AND(MONTH(EDATE($G70,$G71*12))&gt;E$2,YEAR(EDATE($G70,$G71*12))=E$1),YEAR(EDATE($G70,$G71*12))&gt;E$1)),E75*$G72%/12,0)</f>
        <v>0</v>
      </c>
      <c r="F77" s="35">
        <f t="shared" ref="F77:P77" si="119">IF(AND(OR(AND(MONTH($G70)&lt;=F$2,YEAR($G70)=F$1),YEAR($G70)&lt;F$1),OR(AND(MONTH(EDATE($G70,$G71*12))&gt;F$2,YEAR(EDATE($G70,$G71*12))=F$1),YEAR(EDATE($G70,$G71*12))&gt;F$1)),F75*$G72%/12,0)</f>
        <v>0</v>
      </c>
      <c r="G77" s="35">
        <f t="shared" si="119"/>
        <v>0</v>
      </c>
      <c r="H77" s="35">
        <f t="shared" si="119"/>
        <v>0</v>
      </c>
      <c r="I77" s="35">
        <f t="shared" si="119"/>
        <v>0</v>
      </c>
      <c r="J77" s="35">
        <f t="shared" si="119"/>
        <v>0</v>
      </c>
      <c r="K77" s="35">
        <f t="shared" si="119"/>
        <v>0</v>
      </c>
      <c r="L77" s="35">
        <f t="shared" si="119"/>
        <v>0</v>
      </c>
      <c r="M77" s="35">
        <f t="shared" si="119"/>
        <v>0</v>
      </c>
      <c r="N77" s="35">
        <f t="shared" si="119"/>
        <v>0</v>
      </c>
      <c r="O77" s="35">
        <f t="shared" si="119"/>
        <v>0</v>
      </c>
      <c r="P77" s="35">
        <f t="shared" si="119"/>
        <v>0</v>
      </c>
      <c r="Q77" s="35">
        <f>SUM(E77:P77)</f>
        <v>0</v>
      </c>
      <c r="R77" s="52"/>
      <c r="S77" s="35">
        <f>IF(AND(OR(AND(MONTH($G70)&lt;=S$2,YEAR($G70)=S$1),YEAR($G70)&lt;S$1),OR(AND(MONTH(EDATE($G70,$G71*12))&gt;S$2,YEAR(EDATE($G70,$G71*12))=S$1),YEAR(EDATE($G70,$G71*12))&gt;S$1)),S75*$G72%/12,0)</f>
        <v>0</v>
      </c>
      <c r="T77" s="35">
        <f t="shared" ref="T77:AD77" si="120">IF(AND(OR(AND(MONTH($G70)&lt;=T$2,YEAR($G70)=T$1),YEAR($G70)&lt;T$1),OR(AND(MONTH(EDATE($G70,$G71*12))&gt;T$2,YEAR(EDATE($G70,$G71*12))=T$1),YEAR(EDATE($G70,$G71*12))&gt;T$1)),T75*$G72%/12,0)</f>
        <v>0</v>
      </c>
      <c r="U77" s="35">
        <f t="shared" si="120"/>
        <v>0</v>
      </c>
      <c r="V77" s="35">
        <f t="shared" si="120"/>
        <v>0</v>
      </c>
      <c r="W77" s="35">
        <f t="shared" si="120"/>
        <v>0</v>
      </c>
      <c r="X77" s="35">
        <f t="shared" si="120"/>
        <v>0</v>
      </c>
      <c r="Y77" s="35">
        <f t="shared" si="120"/>
        <v>0</v>
      </c>
      <c r="Z77" s="35">
        <f t="shared" si="120"/>
        <v>0</v>
      </c>
      <c r="AA77" s="35">
        <f t="shared" si="120"/>
        <v>0</v>
      </c>
      <c r="AB77" s="35">
        <f t="shared" si="120"/>
        <v>0</v>
      </c>
      <c r="AC77" s="35">
        <f t="shared" si="120"/>
        <v>0</v>
      </c>
      <c r="AD77" s="35">
        <f t="shared" si="120"/>
        <v>0</v>
      </c>
      <c r="AE77" s="35">
        <f>SUM(S77:AD77)</f>
        <v>0</v>
      </c>
    </row>
    <row r="78" spans="3:31" collapsed="1" x14ac:dyDescent="0.2"/>
  </sheetData>
  <mergeCells count="8">
    <mergeCell ref="E68:G68"/>
    <mergeCell ref="C9:C10"/>
    <mergeCell ref="E9:Q9"/>
    <mergeCell ref="S9:AE9"/>
    <mergeCell ref="E20:G20"/>
    <mergeCell ref="E44:G44"/>
    <mergeCell ref="E32:G32"/>
    <mergeCell ref="E56:G56"/>
  </mergeCells>
  <pageMargins left="0.7" right="0.7" top="0.78740157499999996" bottom="0.78740157499999996" header="0.3" footer="0.3"/>
  <pageSetup paperSize="9" orientation="portrait" verticalDpi="0" r:id="rId1"/>
  <ignoredErrors>
    <ignoredError sqref="C9" unlocked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</sheetPr>
  <dimension ref="B3:BR25"/>
  <sheetViews>
    <sheetView showGridLines="0" showRowColHeaders="0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C9" sqref="C9"/>
    </sheetView>
  </sheetViews>
  <sheetFormatPr baseColWidth="10" defaultRowHeight="12.75" x14ac:dyDescent="0.2"/>
  <cols>
    <col min="1" max="2" width="2" customWidth="1"/>
    <col min="3" max="3" width="23.140625" style="9" customWidth="1"/>
    <col min="4" max="4" width="2.140625" customWidth="1"/>
    <col min="5" max="5" width="8.7109375" style="22" customWidth="1"/>
    <col min="6" max="17" width="8.7109375" customWidth="1"/>
    <col min="18" max="18" width="2.140625" customWidth="1"/>
    <col min="19" max="31" width="8.7109375" customWidth="1"/>
  </cols>
  <sheetData>
    <row r="3" spans="2:70" ht="28.5" customHeight="1" x14ac:dyDescent="0.2"/>
    <row r="4" spans="2:70" ht="26.25" customHeight="1" x14ac:dyDescent="0.2">
      <c r="B4" s="15"/>
      <c r="C4" s="58" t="s">
        <v>155</v>
      </c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  <c r="AU4" s="58"/>
      <c r="AV4" s="58"/>
      <c r="AW4" s="58"/>
      <c r="AX4" s="58"/>
      <c r="AY4" s="58"/>
      <c r="AZ4" s="58"/>
      <c r="BA4" s="58"/>
      <c r="BB4" s="58"/>
      <c r="BC4" s="58"/>
      <c r="BD4" s="58"/>
      <c r="BE4" s="58"/>
      <c r="BF4" s="58"/>
      <c r="BG4" s="58"/>
      <c r="BH4" s="58"/>
      <c r="BI4" s="58"/>
      <c r="BJ4" s="58"/>
      <c r="BK4" s="58"/>
      <c r="BL4" s="58"/>
      <c r="BM4" s="58"/>
      <c r="BN4" s="58"/>
      <c r="BO4" s="58"/>
      <c r="BP4" s="58"/>
      <c r="BQ4" s="58"/>
      <c r="BR4" s="58"/>
    </row>
    <row r="5" spans="2:70" x14ac:dyDescent="0.2">
      <c r="C5" s="4"/>
      <c r="D5" s="3"/>
      <c r="E5" s="21"/>
      <c r="F5" s="3"/>
      <c r="G5" s="3"/>
      <c r="H5" s="2"/>
      <c r="I5" s="3"/>
      <c r="J5" s="2"/>
    </row>
    <row r="6" spans="2:70" x14ac:dyDescent="0.2">
      <c r="C6" s="4"/>
      <c r="D6" s="3"/>
    </row>
    <row r="7" spans="2:70" x14ac:dyDescent="0.2">
      <c r="C7" s="82" t="str">
        <f>Stammdaten!E7</f>
        <v>Muster GmbH</v>
      </c>
      <c r="D7" s="16"/>
      <c r="E7" s="83">
        <f>'GuV - Gesamtübersicht'!G7</f>
        <v>2019</v>
      </c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16"/>
      <c r="S7" s="83">
        <f>'GuV - Gesamtübersicht'!U7</f>
        <v>2020</v>
      </c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</row>
    <row r="8" spans="2:70" x14ac:dyDescent="0.2">
      <c r="C8" s="82"/>
      <c r="E8" s="25" t="str">
        <f>'GuV - Gesamtübersicht'!G8</f>
        <v>Januar</v>
      </c>
      <c r="F8" s="25" t="str">
        <f>'GuV - Gesamtübersicht'!H8</f>
        <v>Februar</v>
      </c>
      <c r="G8" s="25" t="str">
        <f>'GuV - Gesamtübersicht'!I8</f>
        <v>März</v>
      </c>
      <c r="H8" s="25" t="str">
        <f>'GuV - Gesamtübersicht'!J8</f>
        <v>April</v>
      </c>
      <c r="I8" s="25" t="str">
        <f>'GuV - Gesamtübersicht'!K8</f>
        <v>Mai</v>
      </c>
      <c r="J8" s="25" t="str">
        <f>'GuV - Gesamtübersicht'!L8</f>
        <v>Juni</v>
      </c>
      <c r="K8" s="25" t="str">
        <f>'GuV - Gesamtübersicht'!M8</f>
        <v>Juli</v>
      </c>
      <c r="L8" s="25" t="str">
        <f>'GuV - Gesamtübersicht'!N8</f>
        <v>August</v>
      </c>
      <c r="M8" s="25" t="str">
        <f>'GuV - Gesamtübersicht'!O8</f>
        <v>September</v>
      </c>
      <c r="N8" s="25" t="str">
        <f>'GuV - Gesamtübersicht'!P8</f>
        <v>Oktober</v>
      </c>
      <c r="O8" s="25" t="str">
        <f>'GuV - Gesamtübersicht'!Q8</f>
        <v>November</v>
      </c>
      <c r="P8" s="25" t="str">
        <f>'GuV - Gesamtübersicht'!R8</f>
        <v>Dezember</v>
      </c>
      <c r="Q8" s="26" t="s">
        <v>97</v>
      </c>
      <c r="R8" s="16"/>
      <c r="S8" s="25" t="str">
        <f>'GuV - Gesamtübersicht'!U8</f>
        <v>Januar</v>
      </c>
      <c r="T8" s="25" t="str">
        <f>'GuV - Gesamtübersicht'!V8</f>
        <v>Februar</v>
      </c>
      <c r="U8" s="25" t="str">
        <f>'GuV - Gesamtübersicht'!W8</f>
        <v>März</v>
      </c>
      <c r="V8" s="25" t="str">
        <f>'GuV - Gesamtübersicht'!X8</f>
        <v>April</v>
      </c>
      <c r="W8" s="25" t="str">
        <f>'GuV - Gesamtübersicht'!Y8</f>
        <v>Mai</v>
      </c>
      <c r="X8" s="25" t="str">
        <f>'GuV - Gesamtübersicht'!Z8</f>
        <v>Juni</v>
      </c>
      <c r="Y8" s="25" t="str">
        <f>'GuV - Gesamtübersicht'!AA8</f>
        <v>Juli</v>
      </c>
      <c r="Z8" s="25" t="str">
        <f>'GuV - Gesamtübersicht'!AB8</f>
        <v>August</v>
      </c>
      <c r="AA8" s="25" t="str">
        <f>'GuV - Gesamtübersicht'!AC8</f>
        <v>September</v>
      </c>
      <c r="AB8" s="25" t="str">
        <f>'GuV - Gesamtübersicht'!AD8</f>
        <v>Oktober</v>
      </c>
      <c r="AC8" s="25" t="str">
        <f>'GuV - Gesamtübersicht'!AE8</f>
        <v>November</v>
      </c>
      <c r="AD8" s="25" t="str">
        <f>'GuV - Gesamtübersicht'!AF8</f>
        <v>Dezember</v>
      </c>
      <c r="AE8" s="26" t="s">
        <v>97</v>
      </c>
    </row>
    <row r="10" spans="2:70" x14ac:dyDescent="0.2">
      <c r="C10" s="31" t="s">
        <v>10</v>
      </c>
      <c r="E10" s="28">
        <f>'GuV - Gesamtübersicht'!G92</f>
        <v>0</v>
      </c>
      <c r="F10" s="28">
        <f>'GuV - Gesamtübersicht'!H92</f>
        <v>0</v>
      </c>
      <c r="G10" s="28">
        <f>'GuV - Gesamtübersicht'!I92</f>
        <v>0</v>
      </c>
      <c r="H10" s="28">
        <f>'GuV - Gesamtübersicht'!J92</f>
        <v>0</v>
      </c>
      <c r="I10" s="28">
        <f>'GuV - Gesamtübersicht'!K92</f>
        <v>0</v>
      </c>
      <c r="J10" s="28">
        <f>'GuV - Gesamtübersicht'!L92</f>
        <v>0</v>
      </c>
      <c r="K10" s="28">
        <f>'GuV - Gesamtübersicht'!M92</f>
        <v>0</v>
      </c>
      <c r="L10" s="28">
        <f>'GuV - Gesamtübersicht'!N92</f>
        <v>0</v>
      </c>
      <c r="M10" s="28">
        <f>'GuV - Gesamtübersicht'!O92</f>
        <v>0</v>
      </c>
      <c r="N10" s="28">
        <f>'GuV - Gesamtübersicht'!P92</f>
        <v>0</v>
      </c>
      <c r="O10" s="28">
        <f>'GuV - Gesamtübersicht'!Q92</f>
        <v>0</v>
      </c>
      <c r="P10" s="28">
        <f>'GuV - Gesamtübersicht'!R92</f>
        <v>0</v>
      </c>
      <c r="Q10" s="28">
        <f>SUM(E10:P10)</f>
        <v>0</v>
      </c>
      <c r="R10" s="28"/>
      <c r="S10" s="28">
        <f>'GuV - Gesamtübersicht'!U92</f>
        <v>0</v>
      </c>
      <c r="T10" s="28">
        <f>'GuV - Gesamtübersicht'!V92</f>
        <v>0</v>
      </c>
      <c r="U10" s="28">
        <f>'GuV - Gesamtübersicht'!W92</f>
        <v>0</v>
      </c>
      <c r="V10" s="28">
        <f>'GuV - Gesamtübersicht'!X92</f>
        <v>0</v>
      </c>
      <c r="W10" s="28">
        <f>'GuV - Gesamtübersicht'!Y92</f>
        <v>0</v>
      </c>
      <c r="X10" s="28">
        <f>'GuV - Gesamtübersicht'!Z92</f>
        <v>0</v>
      </c>
      <c r="Y10" s="28">
        <f>'GuV - Gesamtübersicht'!AA92</f>
        <v>0</v>
      </c>
      <c r="Z10" s="28">
        <f>'GuV - Gesamtübersicht'!AB92</f>
        <v>0</v>
      </c>
      <c r="AA10" s="28">
        <f>'GuV - Gesamtübersicht'!AC92</f>
        <v>0</v>
      </c>
      <c r="AB10" s="28">
        <f>'GuV - Gesamtübersicht'!AD92</f>
        <v>0</v>
      </c>
      <c r="AC10" s="28">
        <f>'GuV - Gesamtübersicht'!AE92</f>
        <v>0</v>
      </c>
      <c r="AD10" s="28">
        <f>'GuV - Gesamtübersicht'!AF92</f>
        <v>0</v>
      </c>
      <c r="AE10" s="28">
        <f>SUM(S10:AD10)</f>
        <v>0</v>
      </c>
    </row>
    <row r="11" spans="2:70" x14ac:dyDescent="0.2">
      <c r="C11" s="31" t="s">
        <v>144</v>
      </c>
      <c r="E11" s="35">
        <f>E10</f>
        <v>0</v>
      </c>
      <c r="F11" s="35">
        <f>E11+F10</f>
        <v>0</v>
      </c>
      <c r="G11" s="35">
        <f t="shared" ref="G11:P11" si="0">F11+G10</f>
        <v>0</v>
      </c>
      <c r="H11" s="35">
        <f t="shared" si="0"/>
        <v>0</v>
      </c>
      <c r="I11" s="35">
        <f t="shared" si="0"/>
        <v>0</v>
      </c>
      <c r="J11" s="35">
        <f t="shared" si="0"/>
        <v>0</v>
      </c>
      <c r="K11" s="35">
        <f t="shared" si="0"/>
        <v>0</v>
      </c>
      <c r="L11" s="35">
        <f t="shared" si="0"/>
        <v>0</v>
      </c>
      <c r="M11" s="35">
        <f t="shared" si="0"/>
        <v>0</v>
      </c>
      <c r="N11" s="35">
        <f t="shared" si="0"/>
        <v>0</v>
      </c>
      <c r="O11" s="35">
        <f t="shared" si="0"/>
        <v>0</v>
      </c>
      <c r="P11" s="35">
        <f t="shared" si="0"/>
        <v>0</v>
      </c>
      <c r="Q11" s="35">
        <f>P11</f>
        <v>0</v>
      </c>
      <c r="R11" s="28"/>
      <c r="S11" s="35">
        <f>S10</f>
        <v>0</v>
      </c>
      <c r="T11" s="35">
        <f>S11+T10</f>
        <v>0</v>
      </c>
      <c r="U11" s="35">
        <f t="shared" ref="U11" si="1">T11+U10</f>
        <v>0</v>
      </c>
      <c r="V11" s="35">
        <f t="shared" ref="V11" si="2">U11+V10</f>
        <v>0</v>
      </c>
      <c r="W11" s="35">
        <f t="shared" ref="W11" si="3">V11+W10</f>
        <v>0</v>
      </c>
      <c r="X11" s="35">
        <f t="shared" ref="X11" si="4">W11+X10</f>
        <v>0</v>
      </c>
      <c r="Y11" s="35">
        <f t="shared" ref="Y11" si="5">X11+Y10</f>
        <v>0</v>
      </c>
      <c r="Z11" s="35">
        <f t="shared" ref="Z11" si="6">Y11+Z10</f>
        <v>0</v>
      </c>
      <c r="AA11" s="35">
        <f t="shared" ref="AA11" si="7">Z11+AA10</f>
        <v>0</v>
      </c>
      <c r="AB11" s="35">
        <f t="shared" ref="AB11" si="8">AA11+AB10</f>
        <v>0</v>
      </c>
      <c r="AC11" s="35">
        <f t="shared" ref="AC11" si="9">AB11+AC10</f>
        <v>0</v>
      </c>
      <c r="AD11" s="35">
        <f t="shared" ref="AD11" si="10">AC11+AD10</f>
        <v>0</v>
      </c>
      <c r="AE11" s="35">
        <f>AD11</f>
        <v>0</v>
      </c>
    </row>
    <row r="13" spans="2:70" x14ac:dyDescent="0.2">
      <c r="C13" s="31" t="s">
        <v>147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v>0</v>
      </c>
      <c r="P13" s="43">
        <v>0</v>
      </c>
      <c r="Q13" s="28">
        <f>SUM(E13:P13)</f>
        <v>0</v>
      </c>
      <c r="S13" s="43">
        <v>0</v>
      </c>
      <c r="T13" s="43">
        <v>0</v>
      </c>
      <c r="U13" s="43">
        <v>0</v>
      </c>
      <c r="V13" s="43">
        <v>0</v>
      </c>
      <c r="W13" s="43">
        <v>0</v>
      </c>
      <c r="X13" s="43">
        <v>0</v>
      </c>
      <c r="Y13" s="43">
        <v>0</v>
      </c>
      <c r="Z13" s="43">
        <v>0</v>
      </c>
      <c r="AA13" s="43">
        <v>0</v>
      </c>
      <c r="AB13" s="43">
        <v>0</v>
      </c>
      <c r="AC13" s="43">
        <v>0</v>
      </c>
      <c r="AD13" s="43">
        <v>0</v>
      </c>
      <c r="AE13" s="28">
        <f>SUM(S13:AD13)</f>
        <v>0</v>
      </c>
    </row>
    <row r="14" spans="2:70" x14ac:dyDescent="0.2">
      <c r="C14" s="31" t="s">
        <v>148</v>
      </c>
      <c r="E14" s="35">
        <f>E10+E13</f>
        <v>0</v>
      </c>
      <c r="F14" s="35">
        <f t="shared" ref="F14:P14" si="11">F10+F13</f>
        <v>0</v>
      </c>
      <c r="G14" s="35">
        <f t="shared" si="11"/>
        <v>0</v>
      </c>
      <c r="H14" s="35">
        <f t="shared" si="11"/>
        <v>0</v>
      </c>
      <c r="I14" s="35">
        <f t="shared" si="11"/>
        <v>0</v>
      </c>
      <c r="J14" s="35">
        <f t="shared" si="11"/>
        <v>0</v>
      </c>
      <c r="K14" s="35">
        <f t="shared" si="11"/>
        <v>0</v>
      </c>
      <c r="L14" s="35">
        <f t="shared" si="11"/>
        <v>0</v>
      </c>
      <c r="M14" s="35">
        <f t="shared" si="11"/>
        <v>0</v>
      </c>
      <c r="N14" s="35">
        <f t="shared" si="11"/>
        <v>0</v>
      </c>
      <c r="O14" s="35">
        <f t="shared" si="11"/>
        <v>0</v>
      </c>
      <c r="P14" s="35">
        <f t="shared" si="11"/>
        <v>0</v>
      </c>
      <c r="Q14" s="28">
        <f>SUM(E14:P14)</f>
        <v>0</v>
      </c>
      <c r="S14" s="35">
        <f>S10+S13</f>
        <v>0</v>
      </c>
      <c r="T14" s="35">
        <f t="shared" ref="T14" si="12">T10+T13</f>
        <v>0</v>
      </c>
      <c r="U14" s="35">
        <f t="shared" ref="U14" si="13">U10+U13</f>
        <v>0</v>
      </c>
      <c r="V14" s="35">
        <f t="shared" ref="V14" si="14">V10+V13</f>
        <v>0</v>
      </c>
      <c r="W14" s="35">
        <f t="shared" ref="W14" si="15">W10+W13</f>
        <v>0</v>
      </c>
      <c r="X14" s="35">
        <f t="shared" ref="X14" si="16">X10+X13</f>
        <v>0</v>
      </c>
      <c r="Y14" s="35">
        <f t="shared" ref="Y14" si="17">Y10+Y13</f>
        <v>0</v>
      </c>
      <c r="Z14" s="35">
        <f t="shared" ref="Z14" si="18">Z10+Z13</f>
        <v>0</v>
      </c>
      <c r="AA14" s="35">
        <f t="shared" ref="AA14" si="19">AA10+AA13</f>
        <v>0</v>
      </c>
      <c r="AB14" s="35">
        <f t="shared" ref="AB14" si="20">AB10+AB13</f>
        <v>0</v>
      </c>
      <c r="AC14" s="35">
        <f t="shared" ref="AC14" si="21">AC10+AC13</f>
        <v>0</v>
      </c>
      <c r="AD14" s="35">
        <f t="shared" ref="AD14" si="22">AD10+AD13</f>
        <v>0</v>
      </c>
      <c r="AE14" s="28">
        <f>SUM(S14:AD14)</f>
        <v>0</v>
      </c>
    </row>
    <row r="15" spans="2:70" x14ac:dyDescent="0.2">
      <c r="C15" s="31" t="s">
        <v>149</v>
      </c>
      <c r="E15" s="35">
        <f>E14</f>
        <v>0</v>
      </c>
      <c r="F15" s="35">
        <f>E15+F14</f>
        <v>0</v>
      </c>
      <c r="G15" s="35">
        <f t="shared" ref="G15:P15" si="23">F15+G14</f>
        <v>0</v>
      </c>
      <c r="H15" s="35">
        <f t="shared" si="23"/>
        <v>0</v>
      </c>
      <c r="I15" s="35">
        <f t="shared" si="23"/>
        <v>0</v>
      </c>
      <c r="J15" s="35">
        <f t="shared" si="23"/>
        <v>0</v>
      </c>
      <c r="K15" s="35">
        <f t="shared" si="23"/>
        <v>0</v>
      </c>
      <c r="L15" s="35">
        <f t="shared" si="23"/>
        <v>0</v>
      </c>
      <c r="M15" s="35">
        <f t="shared" si="23"/>
        <v>0</v>
      </c>
      <c r="N15" s="35">
        <f t="shared" si="23"/>
        <v>0</v>
      </c>
      <c r="O15" s="35">
        <f t="shared" si="23"/>
        <v>0</v>
      </c>
      <c r="P15" s="35">
        <f t="shared" si="23"/>
        <v>0</v>
      </c>
      <c r="Q15" s="35">
        <f>P15</f>
        <v>0</v>
      </c>
      <c r="S15" s="35">
        <f>S14</f>
        <v>0</v>
      </c>
      <c r="T15" s="35">
        <f>S15+T14</f>
        <v>0</v>
      </c>
      <c r="U15" s="35">
        <f t="shared" ref="U15" si="24">T15+U14</f>
        <v>0</v>
      </c>
      <c r="V15" s="35">
        <f t="shared" ref="V15" si="25">U15+V14</f>
        <v>0</v>
      </c>
      <c r="W15" s="35">
        <f t="shared" ref="W15" si="26">V15+W14</f>
        <v>0</v>
      </c>
      <c r="X15" s="35">
        <f t="shared" ref="X15" si="27">W15+X14</f>
        <v>0</v>
      </c>
      <c r="Y15" s="35">
        <f t="shared" ref="Y15" si="28">X15+Y14</f>
        <v>0</v>
      </c>
      <c r="Z15" s="35">
        <f t="shared" ref="Z15" si="29">Y15+Z14</f>
        <v>0</v>
      </c>
      <c r="AA15" s="35">
        <f t="shared" ref="AA15" si="30">Z15+AA14</f>
        <v>0</v>
      </c>
      <c r="AB15" s="35">
        <f t="shared" ref="AB15" si="31">AA15+AB14</f>
        <v>0</v>
      </c>
      <c r="AC15" s="35">
        <f t="shared" ref="AC15" si="32">AB15+AC14</f>
        <v>0</v>
      </c>
      <c r="AD15" s="35">
        <f t="shared" ref="AD15" si="33">AC15+AD14</f>
        <v>0</v>
      </c>
      <c r="AE15" s="35">
        <f>AD15</f>
        <v>0</v>
      </c>
    </row>
    <row r="16" spans="2:70" x14ac:dyDescent="0.2">
      <c r="S16" s="22"/>
    </row>
    <row r="17" spans="3:31" x14ac:dyDescent="0.2">
      <c r="C17" s="31" t="s">
        <v>60</v>
      </c>
      <c r="E17" s="43">
        <f>Stammdaten!$E$19</f>
        <v>0</v>
      </c>
      <c r="F17" s="43">
        <f>Stammdaten!$E$19</f>
        <v>0</v>
      </c>
      <c r="G17" s="43">
        <f>Stammdaten!$E$19</f>
        <v>0</v>
      </c>
      <c r="H17" s="43">
        <f>Stammdaten!$E$19</f>
        <v>0</v>
      </c>
      <c r="I17" s="43">
        <f>Stammdaten!$E$19</f>
        <v>0</v>
      </c>
      <c r="J17" s="43">
        <f>Stammdaten!$E$19</f>
        <v>0</v>
      </c>
      <c r="K17" s="43">
        <f>Stammdaten!$E$19</f>
        <v>0</v>
      </c>
      <c r="L17" s="43">
        <f>Stammdaten!$E$19</f>
        <v>0</v>
      </c>
      <c r="M17" s="43">
        <f>Stammdaten!$E$19</f>
        <v>0</v>
      </c>
      <c r="N17" s="43">
        <f>Stammdaten!$E$19</f>
        <v>0</v>
      </c>
      <c r="O17" s="43">
        <f>Stammdaten!$E$19</f>
        <v>0</v>
      </c>
      <c r="P17" s="43">
        <f>Stammdaten!$E$19</f>
        <v>0</v>
      </c>
      <c r="Q17" s="28"/>
      <c r="S17" s="43">
        <f>Stammdaten!$E$19</f>
        <v>0</v>
      </c>
      <c r="T17" s="43">
        <f>Stammdaten!$E$19</f>
        <v>0</v>
      </c>
      <c r="U17" s="43">
        <f>Stammdaten!$E$19</f>
        <v>0</v>
      </c>
      <c r="V17" s="43">
        <f>Stammdaten!$E$19</f>
        <v>0</v>
      </c>
      <c r="W17" s="43">
        <f>Stammdaten!$E$19</f>
        <v>0</v>
      </c>
      <c r="X17" s="43">
        <f>Stammdaten!$E$19</f>
        <v>0</v>
      </c>
      <c r="Y17" s="43">
        <f>Stammdaten!$E$19</f>
        <v>0</v>
      </c>
      <c r="Z17" s="43">
        <f>Stammdaten!$E$19</f>
        <v>0</v>
      </c>
      <c r="AA17" s="43">
        <f>Stammdaten!$E$19</f>
        <v>0</v>
      </c>
      <c r="AB17" s="43">
        <f>Stammdaten!$E$19</f>
        <v>0</v>
      </c>
      <c r="AC17" s="43">
        <f>Stammdaten!$E$19</f>
        <v>0</v>
      </c>
      <c r="AD17" s="43">
        <f>Stammdaten!$E$19</f>
        <v>0</v>
      </c>
    </row>
    <row r="18" spans="3:31" x14ac:dyDescent="0.2">
      <c r="C18" s="31" t="s">
        <v>145</v>
      </c>
      <c r="E18" s="35">
        <f>IF(E15&lt;0,0,IF(E15&lt;E14,E15*E17%,E14*E17%))</f>
        <v>0</v>
      </c>
      <c r="F18" s="35">
        <f>IF(F15&lt;0,IF(E15&gt;0,-E15*F17%,0),IF(F15&lt;F14,F15*F17%,F14*F17%))</f>
        <v>0</v>
      </c>
      <c r="G18" s="35">
        <f t="shared" ref="G18:P18" si="34">IF(G15&lt;0,IF(F15&gt;0,-F15*G17%,0),IF(G15&lt;G14,G15*G17%,G14*G17%))</f>
        <v>0</v>
      </c>
      <c r="H18" s="35">
        <f t="shared" si="34"/>
        <v>0</v>
      </c>
      <c r="I18" s="35">
        <f t="shared" si="34"/>
        <v>0</v>
      </c>
      <c r="J18" s="35">
        <f t="shared" si="34"/>
        <v>0</v>
      </c>
      <c r="K18" s="35">
        <f t="shared" si="34"/>
        <v>0</v>
      </c>
      <c r="L18" s="35">
        <f t="shared" si="34"/>
        <v>0</v>
      </c>
      <c r="M18" s="35">
        <f t="shared" si="34"/>
        <v>0</v>
      </c>
      <c r="N18" s="35">
        <f t="shared" si="34"/>
        <v>0</v>
      </c>
      <c r="O18" s="35">
        <f t="shared" si="34"/>
        <v>0</v>
      </c>
      <c r="P18" s="35">
        <f t="shared" si="34"/>
        <v>0</v>
      </c>
      <c r="Q18" s="28">
        <f>SUM(E18:P18)</f>
        <v>0</v>
      </c>
      <c r="S18" s="35">
        <f>IF(S15&lt;0,0,IF(S15&lt;S14,S15*S17%,S14*S17%))</f>
        <v>0</v>
      </c>
      <c r="T18" s="35">
        <f>IF(T15&lt;0,IF(S15&gt;0,-S15*T17%,0),IF(T15&lt;T14,T15*T17%,T14*T17%))</f>
        <v>0</v>
      </c>
      <c r="U18" s="35">
        <f t="shared" ref="U18" si="35">IF(U15&lt;0,IF(T15&gt;0,-T15*U17%,0),IF(U15&lt;U14,U15*U17%,U14*U17%))</f>
        <v>0</v>
      </c>
      <c r="V18" s="35">
        <f t="shared" ref="V18" si="36">IF(V15&lt;0,IF(U15&gt;0,-U15*V17%,0),IF(V15&lt;V14,V15*V17%,V14*V17%))</f>
        <v>0</v>
      </c>
      <c r="W18" s="35">
        <f t="shared" ref="W18" si="37">IF(W15&lt;0,IF(V15&gt;0,-V15*W17%,0),IF(W15&lt;W14,W15*W17%,W14*W17%))</f>
        <v>0</v>
      </c>
      <c r="X18" s="35">
        <f t="shared" ref="X18" si="38">IF(X15&lt;0,IF(W15&gt;0,-W15*X17%,0),IF(X15&lt;X14,X15*X17%,X14*X17%))</f>
        <v>0</v>
      </c>
      <c r="Y18" s="35">
        <f t="shared" ref="Y18" si="39">IF(Y15&lt;0,IF(X15&gt;0,-X15*Y17%,0),IF(Y15&lt;Y14,Y15*Y17%,Y14*Y17%))</f>
        <v>0</v>
      </c>
      <c r="Z18" s="35">
        <f t="shared" ref="Z18" si="40">IF(Z15&lt;0,IF(Y15&gt;0,-Y15*Z17%,0),IF(Z15&lt;Z14,Z15*Z17%,Z14*Z17%))</f>
        <v>0</v>
      </c>
      <c r="AA18" s="35">
        <f t="shared" ref="AA18" si="41">IF(AA15&lt;0,IF(Z15&gt;0,-Z15*AA17%,0),IF(AA15&lt;AA14,AA15*AA17%,AA14*AA17%))</f>
        <v>0</v>
      </c>
      <c r="AB18" s="35">
        <f t="shared" ref="AB18" si="42">IF(AB15&lt;0,IF(AA15&gt;0,-AA15*AB17%,0),IF(AB15&lt;AB14,AB15*AB17%,AB14*AB17%))</f>
        <v>0</v>
      </c>
      <c r="AC18" s="35">
        <f t="shared" ref="AC18" si="43">IF(AC15&lt;0,IF(AB15&gt;0,-AB15*AC17%,0),IF(AC15&lt;AC14,AC15*AC17%,AC14*AC17%))</f>
        <v>0</v>
      </c>
      <c r="AD18" s="35">
        <f t="shared" ref="AD18" si="44">IF(AD15&lt;0,IF(AC15&gt;0,-AC15*AD17%,0),IF(AD15&lt;AD14,AD15*AD17%,AD14*AD17%))</f>
        <v>0</v>
      </c>
      <c r="AE18" s="28">
        <f>SUM(S18:AD18)</f>
        <v>0</v>
      </c>
    </row>
    <row r="19" spans="3:31" x14ac:dyDescent="0.2">
      <c r="E19" s="34"/>
      <c r="S19" s="34"/>
    </row>
    <row r="20" spans="3:31" x14ac:dyDescent="0.2">
      <c r="C20" s="31" t="s">
        <v>150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v>0</v>
      </c>
      <c r="P20" s="43">
        <v>0</v>
      </c>
      <c r="Q20" s="28">
        <f>SUM(E20:P20)</f>
        <v>0</v>
      </c>
      <c r="S20" s="43">
        <v>0</v>
      </c>
      <c r="T20" s="43">
        <v>0</v>
      </c>
      <c r="U20" s="43">
        <v>0</v>
      </c>
      <c r="V20" s="43">
        <v>0</v>
      </c>
      <c r="W20" s="43">
        <v>0</v>
      </c>
      <c r="X20" s="43">
        <v>0</v>
      </c>
      <c r="Y20" s="43">
        <v>0</v>
      </c>
      <c r="Z20" s="43">
        <v>0</v>
      </c>
      <c r="AA20" s="43">
        <v>0</v>
      </c>
      <c r="AB20" s="43">
        <v>0</v>
      </c>
      <c r="AC20" s="43">
        <v>0</v>
      </c>
      <c r="AD20" s="43">
        <v>0</v>
      </c>
      <c r="AE20" s="28">
        <f>SUM(S20:AD20)</f>
        <v>0</v>
      </c>
    </row>
    <row r="21" spans="3:31" x14ac:dyDescent="0.2">
      <c r="C21" s="31" t="s">
        <v>151</v>
      </c>
      <c r="E21" s="35">
        <f>E10+E20</f>
        <v>0</v>
      </c>
      <c r="F21" s="35">
        <f t="shared" ref="F21:P21" si="45">F10+F20</f>
        <v>0</v>
      </c>
      <c r="G21" s="35">
        <f t="shared" si="45"/>
        <v>0</v>
      </c>
      <c r="H21" s="35">
        <f t="shared" si="45"/>
        <v>0</v>
      </c>
      <c r="I21" s="35">
        <f t="shared" si="45"/>
        <v>0</v>
      </c>
      <c r="J21" s="35">
        <f t="shared" si="45"/>
        <v>0</v>
      </c>
      <c r="K21" s="35">
        <f t="shared" si="45"/>
        <v>0</v>
      </c>
      <c r="L21" s="35">
        <f t="shared" si="45"/>
        <v>0</v>
      </c>
      <c r="M21" s="35">
        <f t="shared" si="45"/>
        <v>0</v>
      </c>
      <c r="N21" s="35">
        <f t="shared" si="45"/>
        <v>0</v>
      </c>
      <c r="O21" s="35">
        <f t="shared" si="45"/>
        <v>0</v>
      </c>
      <c r="P21" s="35">
        <f t="shared" si="45"/>
        <v>0</v>
      </c>
      <c r="Q21" s="28">
        <f>SUM(E21:P21)</f>
        <v>0</v>
      </c>
      <c r="S21" s="35">
        <f>S10+S20</f>
        <v>0</v>
      </c>
      <c r="T21" s="35">
        <f t="shared" ref="T21" si="46">T10+T20</f>
        <v>0</v>
      </c>
      <c r="U21" s="35">
        <f t="shared" ref="U21" si="47">U10+U20</f>
        <v>0</v>
      </c>
      <c r="V21" s="35">
        <f t="shared" ref="V21" si="48">V10+V20</f>
        <v>0</v>
      </c>
      <c r="W21" s="35">
        <f t="shared" ref="W21" si="49">W10+W20</f>
        <v>0</v>
      </c>
      <c r="X21" s="35">
        <f t="shared" ref="X21" si="50">X10+X20</f>
        <v>0</v>
      </c>
      <c r="Y21" s="35">
        <f t="shared" ref="Y21" si="51">Y10+Y20</f>
        <v>0</v>
      </c>
      <c r="Z21" s="35">
        <f t="shared" ref="Z21" si="52">Z10+Z20</f>
        <v>0</v>
      </c>
      <c r="AA21" s="35">
        <f t="shared" ref="AA21" si="53">AA10+AA20</f>
        <v>0</v>
      </c>
      <c r="AB21" s="35">
        <f t="shared" ref="AB21" si="54">AB10+AB20</f>
        <v>0</v>
      </c>
      <c r="AC21" s="35">
        <f t="shared" ref="AC21" si="55">AC10+AC20</f>
        <v>0</v>
      </c>
      <c r="AD21" s="35">
        <f t="shared" ref="AD21" si="56">AD10+AD20</f>
        <v>0</v>
      </c>
      <c r="AE21" s="28">
        <f>SUM(S21:AD21)</f>
        <v>0</v>
      </c>
    </row>
    <row r="22" spans="3:31" x14ac:dyDescent="0.2">
      <c r="C22" s="31" t="s">
        <v>152</v>
      </c>
      <c r="E22" s="35">
        <f>E21</f>
        <v>0</v>
      </c>
      <c r="F22" s="35">
        <f>E22+F21</f>
        <v>0</v>
      </c>
      <c r="G22" s="35">
        <f t="shared" ref="G22" si="57">F22+G21</f>
        <v>0</v>
      </c>
      <c r="H22" s="35">
        <f t="shared" ref="H22" si="58">G22+H21</f>
        <v>0</v>
      </c>
      <c r="I22" s="35">
        <f t="shared" ref="I22" si="59">H22+I21</f>
        <v>0</v>
      </c>
      <c r="J22" s="35">
        <f t="shared" ref="J22" si="60">I22+J21</f>
        <v>0</v>
      </c>
      <c r="K22" s="35">
        <f t="shared" ref="K22" si="61">J22+K21</f>
        <v>0</v>
      </c>
      <c r="L22" s="35">
        <f t="shared" ref="L22" si="62">K22+L21</f>
        <v>0</v>
      </c>
      <c r="M22" s="35">
        <f t="shared" ref="M22" si="63">L22+M21</f>
        <v>0</v>
      </c>
      <c r="N22" s="35">
        <f t="shared" ref="N22" si="64">M22+N21</f>
        <v>0</v>
      </c>
      <c r="O22" s="35">
        <f t="shared" ref="O22" si="65">N22+O21</f>
        <v>0</v>
      </c>
      <c r="P22" s="35">
        <f t="shared" ref="P22" si="66">O22+P21</f>
        <v>0</v>
      </c>
      <c r="Q22" s="35">
        <f>P22</f>
        <v>0</v>
      </c>
      <c r="S22" s="35">
        <f>S21</f>
        <v>0</v>
      </c>
      <c r="T22" s="35">
        <f>S22+T21</f>
        <v>0</v>
      </c>
      <c r="U22" s="35">
        <f t="shared" ref="U22" si="67">T22+U21</f>
        <v>0</v>
      </c>
      <c r="V22" s="35">
        <f t="shared" ref="V22" si="68">U22+V21</f>
        <v>0</v>
      </c>
      <c r="W22" s="35">
        <f t="shared" ref="W22" si="69">V22+W21</f>
        <v>0</v>
      </c>
      <c r="X22" s="35">
        <f t="shared" ref="X22" si="70">W22+X21</f>
        <v>0</v>
      </c>
      <c r="Y22" s="35">
        <f t="shared" ref="Y22" si="71">X22+Y21</f>
        <v>0</v>
      </c>
      <c r="Z22" s="35">
        <f t="shared" ref="Z22" si="72">Y22+Z21</f>
        <v>0</v>
      </c>
      <c r="AA22" s="35">
        <f t="shared" ref="AA22" si="73">Z22+AA21</f>
        <v>0</v>
      </c>
      <c r="AB22" s="35">
        <f t="shared" ref="AB22" si="74">AA22+AB21</f>
        <v>0</v>
      </c>
      <c r="AC22" s="35">
        <f t="shared" ref="AC22" si="75">AB22+AC21</f>
        <v>0</v>
      </c>
      <c r="AD22" s="35">
        <f t="shared" ref="AD22" si="76">AC22+AD21</f>
        <v>0</v>
      </c>
      <c r="AE22" s="35">
        <f>AD22</f>
        <v>0</v>
      </c>
    </row>
    <row r="23" spans="3:31" x14ac:dyDescent="0.2">
      <c r="E23" s="34"/>
      <c r="S23" s="34"/>
    </row>
    <row r="24" spans="3:31" x14ac:dyDescent="0.2">
      <c r="C24" s="31" t="s">
        <v>59</v>
      </c>
      <c r="E24" s="43">
        <f>Stammdaten!$E$21</f>
        <v>0</v>
      </c>
      <c r="F24" s="43">
        <f>Stammdaten!$E$21</f>
        <v>0</v>
      </c>
      <c r="G24" s="43">
        <f>Stammdaten!$E$21</f>
        <v>0</v>
      </c>
      <c r="H24" s="43">
        <f>Stammdaten!$E$21</f>
        <v>0</v>
      </c>
      <c r="I24" s="43">
        <f>Stammdaten!$E$21</f>
        <v>0</v>
      </c>
      <c r="J24" s="43">
        <f>Stammdaten!$E$21</f>
        <v>0</v>
      </c>
      <c r="K24" s="43">
        <f>Stammdaten!$E$21</f>
        <v>0</v>
      </c>
      <c r="L24" s="43">
        <f>Stammdaten!$E$21</f>
        <v>0</v>
      </c>
      <c r="M24" s="43">
        <f>Stammdaten!$E$21</f>
        <v>0</v>
      </c>
      <c r="N24" s="43">
        <f>Stammdaten!$E$21</f>
        <v>0</v>
      </c>
      <c r="O24" s="43">
        <f>Stammdaten!$E$21</f>
        <v>0</v>
      </c>
      <c r="P24" s="43">
        <f>Stammdaten!$E$21</f>
        <v>0</v>
      </c>
      <c r="Q24" s="28"/>
      <c r="S24" s="43">
        <f>Stammdaten!$E$21</f>
        <v>0</v>
      </c>
      <c r="T24" s="43">
        <f>Stammdaten!$E$21</f>
        <v>0</v>
      </c>
      <c r="U24" s="43">
        <f>Stammdaten!$E$21</f>
        <v>0</v>
      </c>
      <c r="V24" s="43">
        <f>Stammdaten!$E$21</f>
        <v>0</v>
      </c>
      <c r="W24" s="43">
        <f>Stammdaten!$E$21</f>
        <v>0</v>
      </c>
      <c r="X24" s="43">
        <f>Stammdaten!$E$21</f>
        <v>0</v>
      </c>
      <c r="Y24" s="43">
        <f>Stammdaten!$E$21</f>
        <v>0</v>
      </c>
      <c r="Z24" s="43">
        <f>Stammdaten!$E$21</f>
        <v>0</v>
      </c>
      <c r="AA24" s="43">
        <f>Stammdaten!$E$21</f>
        <v>0</v>
      </c>
      <c r="AB24" s="43">
        <f>Stammdaten!$E$21</f>
        <v>0</v>
      </c>
      <c r="AC24" s="43">
        <f>Stammdaten!$E$21</f>
        <v>0</v>
      </c>
      <c r="AD24" s="43">
        <f>Stammdaten!$E$21</f>
        <v>0</v>
      </c>
    </row>
    <row r="25" spans="3:31" x14ac:dyDescent="0.2">
      <c r="C25" s="31" t="s">
        <v>146</v>
      </c>
      <c r="E25" s="35">
        <f>IF(E22&lt;0,0,IF(E22&lt;E21,E22*E24%,E21*E24%))</f>
        <v>0</v>
      </c>
      <c r="F25" s="35">
        <f>IF(F22&lt;0,IF(E22&gt;0,-E22*F24%,0),IF(F22&lt;F21,F22*F24%,F21*F24%))</f>
        <v>0</v>
      </c>
      <c r="G25" s="35">
        <f t="shared" ref="G25:P25" si="77">IF(G22&lt;0,IF(F22&gt;0,-F22*G24%,0),IF(G22&lt;G21,G22*G24%,G21*G24%))</f>
        <v>0</v>
      </c>
      <c r="H25" s="35">
        <f t="shared" si="77"/>
        <v>0</v>
      </c>
      <c r="I25" s="35">
        <f t="shared" si="77"/>
        <v>0</v>
      </c>
      <c r="J25" s="35">
        <f t="shared" si="77"/>
        <v>0</v>
      </c>
      <c r="K25" s="35">
        <f t="shared" si="77"/>
        <v>0</v>
      </c>
      <c r="L25" s="35">
        <f t="shared" si="77"/>
        <v>0</v>
      </c>
      <c r="M25" s="35">
        <f t="shared" si="77"/>
        <v>0</v>
      </c>
      <c r="N25" s="35">
        <f t="shared" si="77"/>
        <v>0</v>
      </c>
      <c r="O25" s="35">
        <f t="shared" si="77"/>
        <v>0</v>
      </c>
      <c r="P25" s="35">
        <f t="shared" si="77"/>
        <v>0</v>
      </c>
      <c r="Q25" s="28">
        <f>SUM(E25:P25)</f>
        <v>0</v>
      </c>
      <c r="S25" s="35">
        <f>IF(S22&lt;0,0,IF(S22&lt;S21,S22*S24%,S21*S24%))</f>
        <v>0</v>
      </c>
      <c r="T25" s="35">
        <f>IF(T22&lt;0,IF(S22&gt;0,-S22*T24%,0),IF(T22&lt;T21,T22*T24%,T21*T24%))</f>
        <v>0</v>
      </c>
      <c r="U25" s="35">
        <f t="shared" ref="U25" si="78">IF(U22&lt;0,IF(T22&gt;0,-T22*U24%,0),IF(U22&lt;U21,U22*U24%,U21*U24%))</f>
        <v>0</v>
      </c>
      <c r="V25" s="35">
        <f t="shared" ref="V25" si="79">IF(V22&lt;0,IF(U22&gt;0,-U22*V24%,0),IF(V22&lt;V21,V22*V24%,V21*V24%))</f>
        <v>0</v>
      </c>
      <c r="W25" s="35">
        <f t="shared" ref="W25" si="80">IF(W22&lt;0,IF(V22&gt;0,-V22*W24%,0),IF(W22&lt;W21,W22*W24%,W21*W24%))</f>
        <v>0</v>
      </c>
      <c r="X25" s="35">
        <f t="shared" ref="X25" si="81">IF(X22&lt;0,IF(W22&gt;0,-W22*X24%,0),IF(X22&lt;X21,X22*X24%,X21*X24%))</f>
        <v>0</v>
      </c>
      <c r="Y25" s="35">
        <f t="shared" ref="Y25" si="82">IF(Y22&lt;0,IF(X22&gt;0,-X22*Y24%,0),IF(Y22&lt;Y21,Y22*Y24%,Y21*Y24%))</f>
        <v>0</v>
      </c>
      <c r="Z25" s="35">
        <f t="shared" ref="Z25" si="83">IF(Z22&lt;0,IF(Y22&gt;0,-Y22*Z24%,0),IF(Z22&lt;Z21,Z22*Z24%,Z21*Z24%))</f>
        <v>0</v>
      </c>
      <c r="AA25" s="35">
        <f t="shared" ref="AA25" si="84">IF(AA22&lt;0,IF(Z22&gt;0,-Z22*AA24%,0),IF(AA22&lt;AA21,AA22*AA24%,AA21*AA24%))</f>
        <v>0</v>
      </c>
      <c r="AB25" s="35">
        <f t="shared" ref="AB25" si="85">IF(AB22&lt;0,IF(AA22&gt;0,-AA22*AB24%,0),IF(AB22&lt;AB21,AB22*AB24%,AB21*AB24%))</f>
        <v>0</v>
      </c>
      <c r="AC25" s="35">
        <f t="shared" ref="AC25" si="86">IF(AC22&lt;0,IF(AB22&gt;0,-AB22*AC24%,0),IF(AC22&lt;AC21,AC22*AC24%,AC21*AC24%))</f>
        <v>0</v>
      </c>
      <c r="AD25" s="35">
        <f t="shared" ref="AD25" si="87">IF(AD22&lt;0,IF(AC22&gt;0,-AC22*AD24%,0),IF(AD22&lt;AD21,AD22*AD24%,AD21*AD24%))</f>
        <v>0</v>
      </c>
      <c r="AE25" s="28">
        <f>SUM(S25:AD25)</f>
        <v>0</v>
      </c>
    </row>
  </sheetData>
  <mergeCells count="3">
    <mergeCell ref="C7:C8"/>
    <mergeCell ref="E7:Q7"/>
    <mergeCell ref="S7:AE7"/>
  </mergeCells>
  <pageMargins left="0.7" right="0.7" top="0.78740157499999996" bottom="0.78740157499999996" header="0.3" footer="0.3"/>
  <pageSetup paperSize="9" orientation="portrait" verticalDpi="0" r:id="rId1"/>
  <ignoredErrors>
    <ignoredError sqref="C7" unlocked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</sheetPr>
  <dimension ref="B3:BW78"/>
  <sheetViews>
    <sheetView showGridLines="0" showRowColHeaders="0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C7" sqref="C7:C8"/>
    </sheetView>
  </sheetViews>
  <sheetFormatPr baseColWidth="10" defaultRowHeight="12.75" x14ac:dyDescent="0.2"/>
  <cols>
    <col min="1" max="2" width="2" customWidth="1"/>
    <col min="3" max="3" width="23.140625" style="9" customWidth="1"/>
    <col min="4" max="4" width="3.85546875" customWidth="1"/>
    <col min="5" max="5" width="8.7109375" style="22" customWidth="1"/>
    <col min="6" max="28" width="8.7109375" customWidth="1"/>
    <col min="29" max="29" width="8.7109375" hidden="1" customWidth="1"/>
    <col min="30" max="30" width="2.140625" customWidth="1"/>
    <col min="31" max="31" width="8.7109375" customWidth="1"/>
    <col min="32" max="32" width="2.140625" customWidth="1"/>
    <col min="33" max="33" width="8.7109375" customWidth="1"/>
    <col min="34" max="34" width="2.140625" customWidth="1"/>
    <col min="35" max="35" width="8.7109375" customWidth="1"/>
  </cols>
  <sheetData>
    <row r="3" spans="2:75" ht="28.5" customHeight="1" x14ac:dyDescent="0.2"/>
    <row r="4" spans="2:75" ht="26.25" customHeight="1" x14ac:dyDescent="0.2">
      <c r="B4" s="15"/>
      <c r="C4" s="29" t="s">
        <v>156</v>
      </c>
      <c r="D4" s="5"/>
      <c r="E4" s="20"/>
      <c r="F4" s="5"/>
      <c r="G4" s="5"/>
      <c r="H4" s="5"/>
      <c r="I4" s="5"/>
      <c r="J4" s="5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</row>
    <row r="5" spans="2:75" x14ac:dyDescent="0.2">
      <c r="C5" s="4"/>
      <c r="D5" s="3"/>
      <c r="E5" s="21"/>
      <c r="F5" s="3"/>
      <c r="G5" s="3"/>
      <c r="H5" s="2"/>
      <c r="I5" s="3"/>
      <c r="J5" s="2"/>
    </row>
    <row r="6" spans="2:75" x14ac:dyDescent="0.2">
      <c r="C6" s="4"/>
      <c r="D6" s="3"/>
    </row>
    <row r="7" spans="2:75" x14ac:dyDescent="0.2">
      <c r="C7" s="82" t="str">
        <f>Stammdaten!E7</f>
        <v>Muster GmbH</v>
      </c>
      <c r="D7" s="16"/>
      <c r="E7" s="83">
        <f>Stammdaten!E9</f>
        <v>2019</v>
      </c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7">
        <f>Stammdaten!E9+1</f>
        <v>2020</v>
      </c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E7" s="26">
        <f>Q7+1</f>
        <v>2021</v>
      </c>
      <c r="AG7" s="26">
        <f>AE7+1</f>
        <v>2022</v>
      </c>
      <c r="AI7" s="26">
        <f>AG7+1</f>
        <v>2023</v>
      </c>
    </row>
    <row r="8" spans="2:75" x14ac:dyDescent="0.2">
      <c r="C8" s="82"/>
      <c r="E8" s="25" t="s">
        <v>64</v>
      </c>
      <c r="F8" s="25" t="s">
        <v>65</v>
      </c>
      <c r="G8" s="25" t="s">
        <v>66</v>
      </c>
      <c r="H8" s="25" t="s">
        <v>67</v>
      </c>
      <c r="I8" s="25" t="s">
        <v>68</v>
      </c>
      <c r="J8" s="25" t="s">
        <v>69</v>
      </c>
      <c r="K8" s="25" t="s">
        <v>70</v>
      </c>
      <c r="L8" s="25" t="s">
        <v>71</v>
      </c>
      <c r="M8" s="25" t="s">
        <v>72</v>
      </c>
      <c r="N8" s="25" t="s">
        <v>73</v>
      </c>
      <c r="O8" s="25" t="s">
        <v>74</v>
      </c>
      <c r="P8" s="25" t="s">
        <v>75</v>
      </c>
      <c r="Q8" s="27" t="s">
        <v>64</v>
      </c>
      <c r="R8" s="25" t="s">
        <v>65</v>
      </c>
      <c r="S8" s="25" t="s">
        <v>66</v>
      </c>
      <c r="T8" s="25" t="s">
        <v>67</v>
      </c>
      <c r="U8" s="25" t="s">
        <v>68</v>
      </c>
      <c r="V8" s="25" t="s">
        <v>69</v>
      </c>
      <c r="W8" s="25" t="s">
        <v>70</v>
      </c>
      <c r="X8" s="25" t="s">
        <v>71</v>
      </c>
      <c r="Y8" s="25" t="s">
        <v>72</v>
      </c>
      <c r="Z8" s="25" t="s">
        <v>73</v>
      </c>
      <c r="AA8" s="25" t="s">
        <v>74</v>
      </c>
      <c r="AB8" s="25" t="s">
        <v>75</v>
      </c>
      <c r="AE8" s="26" t="s">
        <v>97</v>
      </c>
      <c r="AG8" s="26" t="s">
        <v>97</v>
      </c>
      <c r="AI8" s="26" t="s">
        <v>97</v>
      </c>
    </row>
    <row r="10" spans="2:75" x14ac:dyDescent="0.2">
      <c r="C10" s="31" t="s">
        <v>157</v>
      </c>
      <c r="E10" s="28">
        <f>'GuV - Gesamtübersicht'!G10*(100+'GuV - Gesamtübersicht'!$E$10)%+'GuV - Gesamtübersicht'!G30*(100+'GuV - Gesamtübersicht'!$E$30)%+'GuV - Gesamtübersicht'!G31*(100+'GuV - Gesamtübersicht'!$E$31)%+'GuV - Gesamtübersicht'!G32*(100+'GuV - Gesamtübersicht'!$E$32)%+'GuV - Gesamtübersicht'!G33*(100+'GuV - Gesamtübersicht'!$E$33)%+'GuV - Gesamtübersicht'!G34*(100+'GuV - Gesamtübersicht'!$E$34)%+'GuV - Gesamtübersicht'!G35*(100+'GuV - Gesamtübersicht'!$E$35)%</f>
        <v>0</v>
      </c>
      <c r="F10" s="28">
        <f>'GuV - Gesamtübersicht'!H10*(100+'GuV - Gesamtübersicht'!$E$10)%+'GuV - Gesamtübersicht'!H30*(100+'GuV - Gesamtübersicht'!$E$30)%+'GuV - Gesamtübersicht'!H31*(100+'GuV - Gesamtübersicht'!$E$31)%+'GuV - Gesamtübersicht'!H32*(100+'GuV - Gesamtübersicht'!$E$32)%+'GuV - Gesamtübersicht'!H33*(100+'GuV - Gesamtübersicht'!$E$33)%+'GuV - Gesamtübersicht'!H34*(100+'GuV - Gesamtübersicht'!$E$34)%+'GuV - Gesamtübersicht'!H35*(100+'GuV - Gesamtübersicht'!$E$35)%</f>
        <v>0</v>
      </c>
      <c r="G10" s="28">
        <f>'GuV - Gesamtübersicht'!I10*(100+'GuV - Gesamtübersicht'!$E$10)%+'GuV - Gesamtübersicht'!I30*(100+'GuV - Gesamtübersicht'!$E$30)%+'GuV - Gesamtübersicht'!I31*(100+'GuV - Gesamtübersicht'!$E$31)%+'GuV - Gesamtübersicht'!I32*(100+'GuV - Gesamtübersicht'!$E$32)%+'GuV - Gesamtübersicht'!I33*(100+'GuV - Gesamtübersicht'!$E$33)%+'GuV - Gesamtübersicht'!I34*(100+'GuV - Gesamtübersicht'!$E$34)%+'GuV - Gesamtübersicht'!I35*(100+'GuV - Gesamtübersicht'!$E$35)%</f>
        <v>0</v>
      </c>
      <c r="H10" s="28">
        <f>'GuV - Gesamtübersicht'!J10*(100+'GuV - Gesamtübersicht'!$E$10)%+'GuV - Gesamtübersicht'!J30*(100+'GuV - Gesamtübersicht'!$E$30)%+'GuV - Gesamtübersicht'!J31*(100+'GuV - Gesamtübersicht'!$E$31)%+'GuV - Gesamtübersicht'!J32*(100+'GuV - Gesamtübersicht'!$E$32)%+'GuV - Gesamtübersicht'!J33*(100+'GuV - Gesamtübersicht'!$E$33)%+'GuV - Gesamtübersicht'!J34*(100+'GuV - Gesamtübersicht'!$E$34)%+'GuV - Gesamtübersicht'!J35*(100+'GuV - Gesamtübersicht'!$E$35)%</f>
        <v>0</v>
      </c>
      <c r="I10" s="28">
        <f>'GuV - Gesamtübersicht'!K10*(100+'GuV - Gesamtübersicht'!$E$10)%+'GuV - Gesamtübersicht'!K30*(100+'GuV - Gesamtübersicht'!$E$30)%+'GuV - Gesamtübersicht'!K31*(100+'GuV - Gesamtübersicht'!$E$31)%+'GuV - Gesamtübersicht'!K32*(100+'GuV - Gesamtübersicht'!$E$32)%+'GuV - Gesamtübersicht'!K33*(100+'GuV - Gesamtübersicht'!$E$33)%+'GuV - Gesamtübersicht'!K34*(100+'GuV - Gesamtübersicht'!$E$34)%+'GuV - Gesamtübersicht'!K35*(100+'GuV - Gesamtübersicht'!$E$35)%</f>
        <v>0</v>
      </c>
      <c r="J10" s="28">
        <f>'GuV - Gesamtübersicht'!L10*(100+'GuV - Gesamtübersicht'!$E$10)%+'GuV - Gesamtübersicht'!L30*(100+'GuV - Gesamtübersicht'!$E$30)%+'GuV - Gesamtübersicht'!L31*(100+'GuV - Gesamtübersicht'!$E$31)%+'GuV - Gesamtübersicht'!L32*(100+'GuV - Gesamtübersicht'!$E$32)%+'GuV - Gesamtübersicht'!L33*(100+'GuV - Gesamtübersicht'!$E$33)%+'GuV - Gesamtübersicht'!L34*(100+'GuV - Gesamtübersicht'!$E$34)%+'GuV - Gesamtübersicht'!L35*(100+'GuV - Gesamtübersicht'!$E$35)%</f>
        <v>0</v>
      </c>
      <c r="K10" s="28">
        <f>'GuV - Gesamtübersicht'!M10*(100+'GuV - Gesamtübersicht'!$E$10)%+'GuV - Gesamtübersicht'!M30*(100+'GuV - Gesamtübersicht'!$E$30)%+'GuV - Gesamtübersicht'!M31*(100+'GuV - Gesamtübersicht'!$E$31)%+'GuV - Gesamtübersicht'!M32*(100+'GuV - Gesamtübersicht'!$E$32)%+'GuV - Gesamtübersicht'!M33*(100+'GuV - Gesamtübersicht'!$E$33)%+'GuV - Gesamtübersicht'!M34*(100+'GuV - Gesamtübersicht'!$E$34)%+'GuV - Gesamtübersicht'!M35*(100+'GuV - Gesamtübersicht'!$E$35)%</f>
        <v>0</v>
      </c>
      <c r="L10" s="28">
        <f>'GuV - Gesamtübersicht'!N10*(100+'GuV - Gesamtübersicht'!$E$10)%+'GuV - Gesamtübersicht'!N30*(100+'GuV - Gesamtübersicht'!$E$30)%+'GuV - Gesamtübersicht'!N31*(100+'GuV - Gesamtübersicht'!$E$31)%+'GuV - Gesamtübersicht'!N32*(100+'GuV - Gesamtübersicht'!$E$32)%+'GuV - Gesamtübersicht'!N33*(100+'GuV - Gesamtübersicht'!$E$33)%+'GuV - Gesamtübersicht'!N34*(100+'GuV - Gesamtübersicht'!$E$34)%+'GuV - Gesamtübersicht'!N35*(100+'GuV - Gesamtübersicht'!$E$35)%</f>
        <v>0</v>
      </c>
      <c r="M10" s="28">
        <f>'GuV - Gesamtübersicht'!O10*(100+'GuV - Gesamtübersicht'!$E$10)%+'GuV - Gesamtübersicht'!O30*(100+'GuV - Gesamtübersicht'!$E$30)%+'GuV - Gesamtübersicht'!O31*(100+'GuV - Gesamtübersicht'!$E$31)%+'GuV - Gesamtübersicht'!O32*(100+'GuV - Gesamtübersicht'!$E$32)%+'GuV - Gesamtübersicht'!O33*(100+'GuV - Gesamtübersicht'!$E$33)%+'GuV - Gesamtübersicht'!O34*(100+'GuV - Gesamtübersicht'!$E$34)%+'GuV - Gesamtübersicht'!O35*(100+'GuV - Gesamtübersicht'!$E$35)%</f>
        <v>0</v>
      </c>
      <c r="N10" s="28">
        <f>'GuV - Gesamtübersicht'!P10*(100+'GuV - Gesamtübersicht'!$E$10)%+'GuV - Gesamtübersicht'!P30*(100+'GuV - Gesamtübersicht'!$E$30)%+'GuV - Gesamtübersicht'!P31*(100+'GuV - Gesamtübersicht'!$E$31)%+'GuV - Gesamtübersicht'!P32*(100+'GuV - Gesamtübersicht'!$E$32)%+'GuV - Gesamtübersicht'!P33*(100+'GuV - Gesamtübersicht'!$E$33)%+'GuV - Gesamtübersicht'!P34*(100+'GuV - Gesamtübersicht'!$E$34)%+'GuV - Gesamtübersicht'!P35*(100+'GuV - Gesamtübersicht'!$E$35)%</f>
        <v>0</v>
      </c>
      <c r="O10" s="28">
        <f>'GuV - Gesamtübersicht'!Q10*(100+'GuV - Gesamtübersicht'!$E$10)%+'GuV - Gesamtübersicht'!Q30*(100+'GuV - Gesamtübersicht'!$E$30)%+'GuV - Gesamtübersicht'!Q31*(100+'GuV - Gesamtübersicht'!$E$31)%+'GuV - Gesamtübersicht'!Q32*(100+'GuV - Gesamtübersicht'!$E$32)%+'GuV - Gesamtübersicht'!Q33*(100+'GuV - Gesamtübersicht'!$E$33)%+'GuV - Gesamtübersicht'!Q34*(100+'GuV - Gesamtübersicht'!$E$34)%+'GuV - Gesamtübersicht'!Q35*(100+'GuV - Gesamtübersicht'!$E$35)%</f>
        <v>0</v>
      </c>
      <c r="P10" s="28">
        <f>'GuV - Gesamtübersicht'!R10*(100+'GuV - Gesamtübersicht'!$E$10)%+'GuV - Gesamtübersicht'!R30*(100+'GuV - Gesamtübersicht'!$E$30)%+'GuV - Gesamtübersicht'!R31*(100+'GuV - Gesamtübersicht'!$E$31)%+'GuV - Gesamtübersicht'!R32*(100+'GuV - Gesamtübersicht'!$E$32)%+'GuV - Gesamtübersicht'!R33*(100+'GuV - Gesamtübersicht'!$E$33)%+'GuV - Gesamtübersicht'!R34*(100+'GuV - Gesamtübersicht'!$E$34)%+'GuV - Gesamtübersicht'!R35*(100+'GuV - Gesamtübersicht'!$E$35)%</f>
        <v>0</v>
      </c>
      <c r="Q10" s="28">
        <f>'GuV - Gesamtübersicht'!U10*(100+'GuV - Gesamtübersicht'!$E$10)%+'GuV - Gesamtübersicht'!U30*(100+'GuV - Gesamtübersicht'!$E$30)%+'GuV - Gesamtübersicht'!U31*(100+'GuV - Gesamtübersicht'!$E$31)%+'GuV - Gesamtübersicht'!U32*(100+'GuV - Gesamtübersicht'!$E$32)%+'GuV - Gesamtübersicht'!U33*(100+'GuV - Gesamtübersicht'!$E$33)%+'GuV - Gesamtübersicht'!U34*(100+'GuV - Gesamtübersicht'!$E$34)%+'GuV - Gesamtübersicht'!U35*(100+'GuV - Gesamtübersicht'!$E$35)%</f>
        <v>0</v>
      </c>
      <c r="R10" s="28">
        <f>'GuV - Gesamtübersicht'!V10*(100+'GuV - Gesamtübersicht'!$E$10)%+'GuV - Gesamtübersicht'!V30*(100+'GuV - Gesamtübersicht'!$E$30)%+'GuV - Gesamtübersicht'!V31*(100+'GuV - Gesamtübersicht'!$E$31)%+'GuV - Gesamtübersicht'!V32*(100+'GuV - Gesamtübersicht'!$E$32)%+'GuV - Gesamtübersicht'!V33*(100+'GuV - Gesamtübersicht'!$E$33)%+'GuV - Gesamtübersicht'!V34*(100+'GuV - Gesamtübersicht'!$E$34)%+'GuV - Gesamtübersicht'!V35*(100+'GuV - Gesamtübersicht'!$E$35)%</f>
        <v>0</v>
      </c>
      <c r="S10" s="28">
        <f>'GuV - Gesamtübersicht'!W10*(100+'GuV - Gesamtübersicht'!$E$10)%+'GuV - Gesamtübersicht'!W30*(100+'GuV - Gesamtübersicht'!$E$30)%+'GuV - Gesamtübersicht'!W31*(100+'GuV - Gesamtübersicht'!$E$31)%+'GuV - Gesamtübersicht'!W32*(100+'GuV - Gesamtübersicht'!$E$32)%+'GuV - Gesamtübersicht'!W33*(100+'GuV - Gesamtübersicht'!$E$33)%+'GuV - Gesamtübersicht'!W34*(100+'GuV - Gesamtübersicht'!$E$34)%+'GuV - Gesamtübersicht'!W35*(100+'GuV - Gesamtübersicht'!$E$35)%</f>
        <v>0</v>
      </c>
      <c r="T10" s="28">
        <f>'GuV - Gesamtübersicht'!X10*(100+'GuV - Gesamtübersicht'!$E$10)%+'GuV - Gesamtübersicht'!X30*(100+'GuV - Gesamtübersicht'!$E$30)%+'GuV - Gesamtübersicht'!X31*(100+'GuV - Gesamtübersicht'!$E$31)%+'GuV - Gesamtübersicht'!X32*(100+'GuV - Gesamtübersicht'!$E$32)%+'GuV - Gesamtübersicht'!X33*(100+'GuV - Gesamtübersicht'!$E$33)%+'GuV - Gesamtübersicht'!X34*(100+'GuV - Gesamtübersicht'!$E$34)%+'GuV - Gesamtübersicht'!X35*(100+'GuV - Gesamtübersicht'!$E$35)%</f>
        <v>0</v>
      </c>
      <c r="U10" s="28">
        <f>'GuV - Gesamtübersicht'!Y10*(100+'GuV - Gesamtübersicht'!$E$10)%+'GuV - Gesamtübersicht'!Y30*(100+'GuV - Gesamtübersicht'!$E$30)%+'GuV - Gesamtübersicht'!Y31*(100+'GuV - Gesamtübersicht'!$E$31)%+'GuV - Gesamtübersicht'!Y32*(100+'GuV - Gesamtübersicht'!$E$32)%+'GuV - Gesamtübersicht'!Y33*(100+'GuV - Gesamtübersicht'!$E$33)%+'GuV - Gesamtübersicht'!Y34*(100+'GuV - Gesamtübersicht'!$E$34)%+'GuV - Gesamtübersicht'!Y35*(100+'GuV - Gesamtübersicht'!$E$35)%</f>
        <v>0</v>
      </c>
      <c r="V10" s="28">
        <f>'GuV - Gesamtübersicht'!Z10*(100+'GuV - Gesamtübersicht'!$E$10)%+'GuV - Gesamtübersicht'!Z30*(100+'GuV - Gesamtübersicht'!$E$30)%+'GuV - Gesamtübersicht'!Z31*(100+'GuV - Gesamtübersicht'!$E$31)%+'GuV - Gesamtübersicht'!Z32*(100+'GuV - Gesamtübersicht'!$E$32)%+'GuV - Gesamtübersicht'!Z33*(100+'GuV - Gesamtübersicht'!$E$33)%+'GuV - Gesamtübersicht'!Z34*(100+'GuV - Gesamtübersicht'!$E$34)%+'GuV - Gesamtübersicht'!Z35*(100+'GuV - Gesamtübersicht'!$E$35)%</f>
        <v>0</v>
      </c>
      <c r="W10" s="28">
        <f>'GuV - Gesamtübersicht'!AA10*(100+'GuV - Gesamtübersicht'!$E$10)%+'GuV - Gesamtübersicht'!AA30*(100+'GuV - Gesamtübersicht'!$E$30)%+'GuV - Gesamtübersicht'!AA31*(100+'GuV - Gesamtübersicht'!$E$31)%+'GuV - Gesamtübersicht'!AA32*(100+'GuV - Gesamtübersicht'!$E$32)%+'GuV - Gesamtübersicht'!AA33*(100+'GuV - Gesamtübersicht'!$E$33)%+'GuV - Gesamtübersicht'!AA34*(100+'GuV - Gesamtübersicht'!$E$34)%+'GuV - Gesamtübersicht'!AA35*(100+'GuV - Gesamtübersicht'!$E$35)%</f>
        <v>0</v>
      </c>
      <c r="X10" s="28">
        <f>'GuV - Gesamtübersicht'!AB10*(100+'GuV - Gesamtübersicht'!$E$10)%+'GuV - Gesamtübersicht'!AB30*(100+'GuV - Gesamtübersicht'!$E$30)%+'GuV - Gesamtübersicht'!AB31*(100+'GuV - Gesamtübersicht'!$E$31)%+'GuV - Gesamtübersicht'!AB32*(100+'GuV - Gesamtübersicht'!$E$32)%+'GuV - Gesamtübersicht'!AB33*(100+'GuV - Gesamtübersicht'!$E$33)%+'GuV - Gesamtübersicht'!AB34*(100+'GuV - Gesamtübersicht'!$E$34)%+'GuV - Gesamtübersicht'!AB35*(100+'GuV - Gesamtübersicht'!$E$35)%</f>
        <v>0</v>
      </c>
      <c r="Y10" s="28">
        <f>'GuV - Gesamtübersicht'!AC10*(100+'GuV - Gesamtübersicht'!$E$10)%+'GuV - Gesamtübersicht'!AC30*(100+'GuV - Gesamtübersicht'!$E$30)%+'GuV - Gesamtübersicht'!AC31*(100+'GuV - Gesamtübersicht'!$E$31)%+'GuV - Gesamtübersicht'!AC32*(100+'GuV - Gesamtübersicht'!$E$32)%+'GuV - Gesamtübersicht'!AC33*(100+'GuV - Gesamtübersicht'!$E$33)%+'GuV - Gesamtübersicht'!AC34*(100+'GuV - Gesamtübersicht'!$E$34)%+'GuV - Gesamtübersicht'!AC35*(100+'GuV - Gesamtübersicht'!$E$35)%</f>
        <v>0</v>
      </c>
      <c r="Z10" s="28">
        <f>'GuV - Gesamtübersicht'!AD10*(100+'GuV - Gesamtübersicht'!$E$10)%+'GuV - Gesamtübersicht'!AD30*(100+'GuV - Gesamtübersicht'!$E$30)%+'GuV - Gesamtübersicht'!AD31*(100+'GuV - Gesamtübersicht'!$E$31)%+'GuV - Gesamtübersicht'!AD32*(100+'GuV - Gesamtübersicht'!$E$32)%+'GuV - Gesamtübersicht'!AD33*(100+'GuV - Gesamtübersicht'!$E$33)%+'GuV - Gesamtübersicht'!AD34*(100+'GuV - Gesamtübersicht'!$E$34)%+'GuV - Gesamtübersicht'!AD35*(100+'GuV - Gesamtübersicht'!$E$35)%</f>
        <v>0</v>
      </c>
      <c r="AA10" s="28">
        <f>'GuV - Gesamtübersicht'!AE10*(100+'GuV - Gesamtübersicht'!$E$10)%+'GuV - Gesamtübersicht'!AE30*(100+'GuV - Gesamtübersicht'!$E$30)%+'GuV - Gesamtübersicht'!AE31*(100+'GuV - Gesamtübersicht'!$E$31)%+'GuV - Gesamtübersicht'!AE32*(100+'GuV - Gesamtübersicht'!$E$32)%+'GuV - Gesamtübersicht'!AE33*(100+'GuV - Gesamtübersicht'!$E$33)%+'GuV - Gesamtübersicht'!AE34*(100+'GuV - Gesamtübersicht'!$E$34)%+'GuV - Gesamtübersicht'!AE35*(100+'GuV - Gesamtübersicht'!$E$35)%</f>
        <v>0</v>
      </c>
      <c r="AB10" s="28">
        <f>'GuV - Gesamtübersicht'!AF10*(100+'GuV - Gesamtübersicht'!$E$10)%+'GuV - Gesamtübersicht'!AF30*(100+'GuV - Gesamtübersicht'!$E$30)%+'GuV - Gesamtübersicht'!AF31*(100+'GuV - Gesamtübersicht'!$E$31)%+'GuV - Gesamtübersicht'!AF32*(100+'GuV - Gesamtübersicht'!$E$32)%+'GuV - Gesamtübersicht'!AF33*(100+'GuV - Gesamtübersicht'!$E$33)%+'GuV - Gesamtübersicht'!AF34*(100+'GuV - Gesamtübersicht'!$E$34)%+'GuV - Gesamtübersicht'!AF35*(100+'GuV - Gesamtübersicht'!$E$35)%</f>
        <v>0</v>
      </c>
      <c r="AC10" s="28"/>
      <c r="AD10" s="28"/>
      <c r="AE10" s="28" t="e">
        <f>'GuV - Gesamtübersicht'!#REF!*(100+'GuV - Gesamtübersicht'!$E$10)%+'GuV - Gesamtübersicht'!#REF!*(100+'GuV - Gesamtübersicht'!$E$30)%+'GuV - Gesamtübersicht'!#REF!*(100+'GuV - Gesamtübersicht'!$E$31)%+'GuV - Gesamtübersicht'!#REF!*(100+'GuV - Gesamtübersicht'!$E$32)%+'GuV - Gesamtübersicht'!#REF!*(100+'GuV - Gesamtübersicht'!$E$33)%+'GuV - Gesamtübersicht'!#REF!*(100+'GuV - Gesamtübersicht'!$E$34)%+'GuV - Gesamtübersicht'!#REF!*(100+'GuV - Gesamtübersicht'!$E$35)%</f>
        <v>#REF!</v>
      </c>
      <c r="AG10" s="28" t="e">
        <f>'GuV - Gesamtübersicht'!#REF!*(100+'GuV - Gesamtübersicht'!$E$10)%+'GuV - Gesamtübersicht'!#REF!*(100+'GuV - Gesamtübersicht'!$E$30)%+'GuV - Gesamtübersicht'!#REF!*(100+'GuV - Gesamtübersicht'!$E$31)%+'GuV - Gesamtübersicht'!#REF!*(100+'GuV - Gesamtübersicht'!$E$32)%+'GuV - Gesamtübersicht'!#REF!*(100+'GuV - Gesamtübersicht'!$E$33)%+'GuV - Gesamtübersicht'!#REF!*(100+'GuV - Gesamtübersicht'!$E$34)%+'GuV - Gesamtübersicht'!#REF!*(100+'GuV - Gesamtübersicht'!$E$35)%</f>
        <v>#REF!</v>
      </c>
      <c r="AI10" s="28" t="e">
        <f>'GuV - Gesamtübersicht'!#REF!*(100+'GuV - Gesamtübersicht'!$E$10)%+'GuV - Gesamtübersicht'!#REF!*(100+'GuV - Gesamtübersicht'!$E$30)%+'GuV - Gesamtübersicht'!#REF!*(100+'GuV - Gesamtübersicht'!$E$31)%+'GuV - Gesamtübersicht'!#REF!*(100+'GuV - Gesamtübersicht'!$E$32)%+'GuV - Gesamtübersicht'!#REF!*(100+'GuV - Gesamtübersicht'!$E$33)%+'GuV - Gesamtübersicht'!#REF!*(100+'GuV - Gesamtübersicht'!$E$34)%+'GuV - Gesamtübersicht'!#REF!*(100+'GuV - Gesamtübersicht'!$E$35)%</f>
        <v>#REF!</v>
      </c>
    </row>
    <row r="11" spans="2:75" x14ac:dyDescent="0.2">
      <c r="C11" s="31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G11" s="28"/>
      <c r="AI11" s="28"/>
    </row>
    <row r="12" spans="2:75" x14ac:dyDescent="0.2">
      <c r="C12" s="31" t="s">
        <v>160</v>
      </c>
      <c r="E12" s="35">
        <v>100</v>
      </c>
      <c r="F12" s="35">
        <v>100</v>
      </c>
      <c r="G12" s="35">
        <v>100</v>
      </c>
      <c r="H12" s="35">
        <v>100</v>
      </c>
      <c r="I12" s="35">
        <v>100</v>
      </c>
      <c r="J12" s="35">
        <v>100</v>
      </c>
      <c r="K12" s="35">
        <v>100</v>
      </c>
      <c r="L12" s="35">
        <v>100</v>
      </c>
      <c r="M12" s="35">
        <v>100</v>
      </c>
      <c r="N12" s="35">
        <v>100</v>
      </c>
      <c r="O12" s="35">
        <v>100</v>
      </c>
      <c r="P12" s="35">
        <v>100</v>
      </c>
      <c r="Q12" s="35">
        <v>100</v>
      </c>
      <c r="R12" s="35">
        <v>100</v>
      </c>
      <c r="S12" s="35">
        <v>100</v>
      </c>
      <c r="T12" s="35">
        <v>100</v>
      </c>
      <c r="U12" s="35">
        <v>100</v>
      </c>
      <c r="V12" s="35">
        <v>100</v>
      </c>
      <c r="W12" s="35">
        <v>100</v>
      </c>
      <c r="X12" s="35">
        <v>100</v>
      </c>
      <c r="Y12" s="35">
        <v>100</v>
      </c>
      <c r="Z12" s="35">
        <v>100</v>
      </c>
      <c r="AA12" s="35">
        <v>100</v>
      </c>
      <c r="AB12" s="35">
        <v>100</v>
      </c>
      <c r="AC12" s="35"/>
      <c r="AD12" s="35"/>
      <c r="AE12" s="35">
        <v>100</v>
      </c>
      <c r="AG12" s="35">
        <v>100</v>
      </c>
      <c r="AI12" s="35">
        <v>100</v>
      </c>
    </row>
    <row r="13" spans="2:75" x14ac:dyDescent="0.2">
      <c r="C13" s="31" t="s">
        <v>158</v>
      </c>
      <c r="E13" s="35">
        <f>Stammdaten!$E$13</f>
        <v>15</v>
      </c>
      <c r="F13" s="35">
        <f>Stammdaten!$E$13</f>
        <v>15</v>
      </c>
      <c r="G13" s="35">
        <f>Stammdaten!$E$13</f>
        <v>15</v>
      </c>
      <c r="H13" s="35">
        <f>Stammdaten!$E$13</f>
        <v>15</v>
      </c>
      <c r="I13" s="35">
        <f>Stammdaten!$E$13</f>
        <v>15</v>
      </c>
      <c r="J13" s="35">
        <f>Stammdaten!$E$13</f>
        <v>15</v>
      </c>
      <c r="K13" s="35">
        <f>Stammdaten!$E$13</f>
        <v>15</v>
      </c>
      <c r="L13" s="35">
        <f>Stammdaten!$E$13</f>
        <v>15</v>
      </c>
      <c r="M13" s="35">
        <f>Stammdaten!$E$13</f>
        <v>15</v>
      </c>
      <c r="N13" s="35">
        <f>Stammdaten!$E$13</f>
        <v>15</v>
      </c>
      <c r="O13" s="35">
        <f>Stammdaten!$E$13</f>
        <v>15</v>
      </c>
      <c r="P13" s="35">
        <f>Stammdaten!$E$13</f>
        <v>15</v>
      </c>
      <c r="Q13" s="35">
        <f>Stammdaten!$E$13</f>
        <v>15</v>
      </c>
      <c r="R13" s="35">
        <f>Stammdaten!$E$13</f>
        <v>15</v>
      </c>
      <c r="S13" s="35">
        <f>Stammdaten!$E$13</f>
        <v>15</v>
      </c>
      <c r="T13" s="35">
        <f>Stammdaten!$E$13</f>
        <v>15</v>
      </c>
      <c r="U13" s="35">
        <f>Stammdaten!$E$13</f>
        <v>15</v>
      </c>
      <c r="V13" s="35">
        <f>Stammdaten!$E$13</f>
        <v>15</v>
      </c>
      <c r="W13" s="35">
        <f>Stammdaten!$E$13</f>
        <v>15</v>
      </c>
      <c r="X13" s="35">
        <f>Stammdaten!$E$13</f>
        <v>15</v>
      </c>
      <c r="Y13" s="35">
        <f>Stammdaten!$E$13</f>
        <v>15</v>
      </c>
      <c r="Z13" s="35">
        <f>Stammdaten!$E$13</f>
        <v>15</v>
      </c>
      <c r="AA13" s="35">
        <f>Stammdaten!$E$13</f>
        <v>15</v>
      </c>
      <c r="AB13" s="35">
        <f>Stammdaten!$E$13</f>
        <v>15</v>
      </c>
      <c r="AC13" s="35"/>
      <c r="AD13" s="35"/>
      <c r="AE13" s="35">
        <f>Stammdaten!$E$13</f>
        <v>15</v>
      </c>
      <c r="AG13" s="35">
        <f>Stammdaten!$E$13</f>
        <v>15</v>
      </c>
      <c r="AI13" s="35">
        <f>Stammdaten!$E$13</f>
        <v>15</v>
      </c>
    </row>
    <row r="15" spans="2:75" x14ac:dyDescent="0.2">
      <c r="D15" s="49">
        <v>0</v>
      </c>
      <c r="E15" s="49">
        <v>30</v>
      </c>
      <c r="F15" s="49">
        <v>60</v>
      </c>
      <c r="G15" s="49">
        <v>90</v>
      </c>
      <c r="H15" s="49">
        <v>120</v>
      </c>
      <c r="I15" s="49">
        <v>150</v>
      </c>
      <c r="J15" s="49">
        <v>180</v>
      </c>
      <c r="K15" s="49">
        <v>210</v>
      </c>
      <c r="L15" s="49">
        <v>240</v>
      </c>
      <c r="M15" s="49">
        <v>270</v>
      </c>
      <c r="N15" s="49">
        <v>300</v>
      </c>
      <c r="O15" s="49">
        <v>330</v>
      </c>
      <c r="P15" s="49">
        <v>360</v>
      </c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E15" s="49"/>
      <c r="AG15" s="49"/>
      <c r="AI15" s="49"/>
    </row>
    <row r="16" spans="2:75" x14ac:dyDescent="0.2">
      <c r="E16"/>
    </row>
    <row r="17" spans="3:35" x14ac:dyDescent="0.2">
      <c r="C17" s="31" t="s">
        <v>161</v>
      </c>
      <c r="E17" s="35">
        <f>IF(AND(E13&lt;E15,E13&gt;=D15),(30-MOD(E13,30))/30*E12%*E10,0)+IF(AND(E13+30&lt;E15,E13+30&gt;=D15),(MOD(E13,30))/30*E12%*E10,0)</f>
        <v>0</v>
      </c>
      <c r="F17" s="35">
        <f>IF(AND(F13&lt;F15,F13&gt;=E15),(30-MOD(F13,30))/30*F12%*E10,0)+IF(AND(F13+30&lt;F15,F13+30&gt;=E15),(MOD(F13,30))/30*F12%*E10,0)</f>
        <v>0</v>
      </c>
      <c r="G17" s="35">
        <f>IF(AND(G13&lt;G15,G13&gt;=F15),(30-MOD(G13,30))/30*G12%*E10,0)+IF(AND(G13+30&lt;G15,G13+30&gt;=F15),(MOD(G13,30))/30*G12%*E10,0)</f>
        <v>0</v>
      </c>
      <c r="H17" s="35">
        <f>IF(AND(H13&lt;H15,H13&gt;=G15),(30-MOD(H13,30))/30*H12%*E10,0)+IF(AND(H13+30&lt;H15,H13+30&gt;=G15),(MOD(H13,30))/30*H12%*E10,0)</f>
        <v>0</v>
      </c>
      <c r="I17" s="35">
        <f>IF(AND(I13&lt;I15,I13&gt;=H15),(30-MOD(I13,30))/30*I12%*E10,0)+IF(AND(I13+30&lt;I15,I13+30&gt;=H15),(MOD(I13,30))/30*I12%*E10,0)</f>
        <v>0</v>
      </c>
      <c r="J17" s="35">
        <f>IF(AND(J13&lt;J15,J13&gt;=I15),(30-MOD(J13,30))/30*J12%*E10,0)+IF(AND(J13+30&lt;J15,J13+30&gt;=I15),(MOD(J13,30))/30*J12%*E10,0)</f>
        <v>0</v>
      </c>
      <c r="K17" s="35">
        <f>IF(AND(K13&lt;K15,K13&gt;=J15),(30-MOD(K13,30))/30*K12%*E10,0)+IF(AND(K13+30&lt;K15,K13+30&gt;=J15),(MOD(K13,30))/30*K12%*E10,0)</f>
        <v>0</v>
      </c>
      <c r="L17" s="35">
        <f>IF(AND(L13&lt;L15,L13&gt;=K15),(30-MOD(L13,30))/30*L12%*E10,0)+IF(AND(L13+30&lt;L15,L13+30&gt;=K15),(MOD(L13,30))/30*L12%*E10,0)</f>
        <v>0</v>
      </c>
      <c r="M17" s="35">
        <f>IF(AND(M13&lt;M15,M13&gt;=L15),(30-MOD(M13,30))/30*M12%*E10,0)+IF(AND(M13+30&lt;M15,M13+30&gt;=L15),(MOD(M13,30))/30*M12%*E10,0)</f>
        <v>0</v>
      </c>
      <c r="N17" s="35">
        <f>IF(AND(N13&lt;N15,N13&gt;=M15),(30-MOD(N13,30))/30*N12%*E10,0)+IF(AND(N13+30&lt;N15,N13+30&gt;=M15),(MOD(N13,30))/30*N12%*E10,0)</f>
        <v>0</v>
      </c>
      <c r="O17" s="35">
        <f>IF(AND(O13&lt;O15,O13&gt;=N15),(30-MOD(O13,30))/30*O12%*E10,0)+IF(AND(O13+30&lt;O15,O13+30&gt;=N15),(MOD(O13,30))/30*O12%*E10,0)</f>
        <v>0</v>
      </c>
      <c r="P17" s="35">
        <f>IF(AND($P13&lt;$P15,$P13&gt;=$O15),(30-MOD($P13,30))/30*$P12%*E10,0)+IF(AND($P13+30&lt;$P15,$P13+30&gt;=$O15),(MOD($P13,30))/30*$P12%*E10,0)</f>
        <v>0</v>
      </c>
      <c r="Q17" s="35">
        <f t="shared" ref="Q17:AB17" si="0">IF(AND($P13&lt;$P15,$P13&gt;=$O15),(30-MOD($P13,30))/30*$P12%*F10,0)+IF(AND($P13+30&lt;$P15,$P13+30&gt;=$O15),(MOD($P13,30))/30*$P12%*F10,0)</f>
        <v>0</v>
      </c>
      <c r="R17" s="35">
        <f t="shared" si="0"/>
        <v>0</v>
      </c>
      <c r="S17" s="35">
        <f t="shared" si="0"/>
        <v>0</v>
      </c>
      <c r="T17" s="35">
        <f t="shared" si="0"/>
        <v>0</v>
      </c>
      <c r="U17" s="35">
        <f t="shared" si="0"/>
        <v>0</v>
      </c>
      <c r="V17" s="35">
        <f t="shared" si="0"/>
        <v>0</v>
      </c>
      <c r="W17" s="35">
        <f t="shared" si="0"/>
        <v>0</v>
      </c>
      <c r="X17" s="35">
        <f t="shared" si="0"/>
        <v>0</v>
      </c>
      <c r="Y17" s="35">
        <f t="shared" si="0"/>
        <v>0</v>
      </c>
      <c r="Z17" s="35">
        <f t="shared" si="0"/>
        <v>0</v>
      </c>
      <c r="AA17" s="35">
        <f t="shared" si="0"/>
        <v>0</v>
      </c>
      <c r="AB17" s="35">
        <f t="shared" si="0"/>
        <v>0</v>
      </c>
      <c r="AE17" s="35">
        <f>IF(AND($P13&lt;$P15,$P13&gt;=$O15),(30-MOD($P13,30))/30*$P12%*R10,0)+IF(AND($P13+30&lt;$P15,$P13+30&gt;=$O15),(MOD($P13,30))/30*$P12%*R10,0)</f>
        <v>0</v>
      </c>
      <c r="AG17" s="35"/>
      <c r="AI17" s="35"/>
    </row>
    <row r="18" spans="3:35" x14ac:dyDescent="0.2">
      <c r="C18" s="31" t="s">
        <v>162</v>
      </c>
      <c r="F18" s="35">
        <f>IF(AND(E13&lt;E15,E13&gt;=D15),(30-MOD(E13,30))/30*E12%*F10,0)+IF(AND(E13+30&lt;E15,E13+30&gt;=D15),(MOD(E13,30))/30*E12%*F10,0)</f>
        <v>0</v>
      </c>
      <c r="G18" s="35">
        <f>IF(AND(F13&lt;F15,F13&gt;=E15),(30-MOD(F13,30))/30*F12%*F10,0)+IF(AND(F13+30&lt;F15,F13+30&gt;=E15),(MOD(F13,30))/30*F12%*F10,0)</f>
        <v>0</v>
      </c>
      <c r="H18" s="35">
        <f>IF(AND(G13&lt;G15,G13&gt;=F15),(30-MOD(G13,30))/30*G12%*F10,0)+IF(AND(G13+30&lt;G15,G13+30&gt;=F15),(MOD(G13,30))/30*G12%*F10,0)</f>
        <v>0</v>
      </c>
      <c r="I18" s="35">
        <f>IF(AND(H13&lt;H15,H13&gt;=G15),(30-MOD(H13,30))/30*H12%*F10,0)+IF(AND(H13+30&lt;H15,H13+30&gt;=G15),(MOD(H13,30))/30*H12%*F10,0)</f>
        <v>0</v>
      </c>
      <c r="J18" s="35">
        <f>IF(AND(I13&lt;I15,I13&gt;=H15),(30-MOD(I13,30))/30*I12%*F10,0)+IF(AND(I13+30&lt;I15,I13+30&gt;=H15),(MOD(I13,30))/30*I12%*F10,0)</f>
        <v>0</v>
      </c>
      <c r="K18" s="35">
        <f>IF(AND(J13&lt;J15,J13&gt;=I15),(30-MOD(J13,30))/30*J12%*F10,0)+IF(AND(J13+30&lt;J15,J13+30&gt;=I15),(MOD(J13,30))/30*J12%*F10,0)</f>
        <v>0</v>
      </c>
      <c r="L18" s="35">
        <f>IF(AND(K13&lt;K15,K13&gt;=J15),(30-MOD(K13,30))/30*K12%*F10,0)+IF(AND(K13+30&lt;K15,K13+30&gt;=J15),(MOD(K13,30))/30*K12%*F10,0)</f>
        <v>0</v>
      </c>
      <c r="M18" s="35">
        <f>IF(AND(L13&lt;L15,L13&gt;=K15),(30-MOD(L13,30))/30*L12%*F10,0)+IF(AND(L13+30&lt;L15,L13+30&gt;=K15),(MOD(L13,30))/30*L12%*F10,0)</f>
        <v>0</v>
      </c>
      <c r="N18" s="35">
        <f>IF(AND(M13&lt;M15,M13&gt;=L15),(30-MOD(M13,30))/30*M12%*F10,0)+IF(AND(M13+30&lt;M15,M13+30&gt;=L15),(MOD(M13,30))/30*M12%*F10,0)</f>
        <v>0</v>
      </c>
      <c r="O18" s="35">
        <f>IF(AND(N13&lt;N15,N13&gt;=M15),(30-MOD(N13,30))/30*N12%*F10,0)+IF(AND(N13+30&lt;N15,N13+30&gt;=M15),(MOD(N13,30))/30*N12%*F10,0)</f>
        <v>0</v>
      </c>
      <c r="P18" s="35">
        <f>IF(AND($O13&lt;$O15,$O13&gt;=$N15),(30-MOD($O13,30))/30*$O12%*F10,0)+IF(AND($O13+30&lt;$O15,$O13+30&gt;=$N15),(MOD($O13,30))/30*$O12%*F10,0)</f>
        <v>0</v>
      </c>
      <c r="Q18" s="35">
        <f t="shared" ref="Q18:AB18" si="1">IF(AND($O13&lt;$O15,$O13&gt;=$N15),(30-MOD($O13,30))/30*$O12%*G10,0)+IF(AND($O13+30&lt;$O15,$O13+30&gt;=$N15),(MOD($O13,30))/30*$O12%*G10,0)</f>
        <v>0</v>
      </c>
      <c r="R18" s="35">
        <f t="shared" si="1"/>
        <v>0</v>
      </c>
      <c r="S18" s="35">
        <f t="shared" si="1"/>
        <v>0</v>
      </c>
      <c r="T18" s="35">
        <f t="shared" si="1"/>
        <v>0</v>
      </c>
      <c r="U18" s="35">
        <f t="shared" si="1"/>
        <v>0</v>
      </c>
      <c r="V18" s="35">
        <f t="shared" si="1"/>
        <v>0</v>
      </c>
      <c r="W18" s="35">
        <f t="shared" si="1"/>
        <v>0</v>
      </c>
      <c r="X18" s="35">
        <f t="shared" si="1"/>
        <v>0</v>
      </c>
      <c r="Y18" s="35">
        <f t="shared" si="1"/>
        <v>0</v>
      </c>
      <c r="Z18" s="35">
        <f t="shared" si="1"/>
        <v>0</v>
      </c>
      <c r="AA18" s="35">
        <f t="shared" si="1"/>
        <v>0</v>
      </c>
      <c r="AB18" s="35">
        <f t="shared" si="1"/>
        <v>0</v>
      </c>
      <c r="AE18" s="35">
        <f>IF(AND($O13&lt;$O15,$O13&gt;=$N15),(30-MOD($O13,30))/30*$O12%*S10,0)+IF(AND($O13+30&lt;$O15,$O13+30&gt;=$N15),(MOD($O13,30))/30*$O12%*S10,0)</f>
        <v>0</v>
      </c>
      <c r="AG18" s="35"/>
      <c r="AI18" s="35"/>
    </row>
    <row r="19" spans="3:35" x14ac:dyDescent="0.2">
      <c r="C19" s="31" t="s">
        <v>163</v>
      </c>
      <c r="G19" s="35">
        <f>IF(AND(E13&lt;E15,E13&gt;=D15),(30-MOD(E13,30))/30*E12%*G10,0)+IF(AND(E13+30&lt;E15,E13+30&gt;=D15),(MOD(E13,30))/30*E12%*G10,0)</f>
        <v>0</v>
      </c>
      <c r="H19" s="35">
        <f>IF(AND(F13&lt;F15,F13&gt;=E15),(30-MOD(F13,30))/30*F12%*G10,0)+IF(AND(F13+30&lt;F15,F13+30&gt;=E15),(MOD(F13,30))/30*F12%*G10,0)</f>
        <v>0</v>
      </c>
      <c r="I19" s="35">
        <f>IF(AND(G13&lt;G15,G13&gt;=F15),(30-MOD(G13,30))/30*G12%*G10,0)+IF(AND(G13+30&lt;G15,G13+30&gt;=F15),(MOD(G13,30))/30*G12%*G10,0)</f>
        <v>0</v>
      </c>
      <c r="J19" s="35">
        <f>IF(AND(H13&lt;H15,H13&gt;=G15),(30-MOD(H13,30))/30*H12%*G10,0)+IF(AND(H13+30&lt;H15,H13+30&gt;=G15),(MOD(H13,30))/30*H12%*G10,0)</f>
        <v>0</v>
      </c>
      <c r="K19" s="35">
        <f>IF(AND(I13&lt;I15,I13&gt;=H15),(30-MOD(I13,30))/30*I12%*G10,0)+IF(AND(I13+30&lt;I15,I13+30&gt;=H15),(MOD(I13,30))/30*I12%*G10,0)</f>
        <v>0</v>
      </c>
      <c r="L19" s="35">
        <f>IF(AND(J13&lt;J15,J13&gt;=I15),(30-MOD(J13,30))/30*J12%*G10,0)+IF(AND(J13+30&lt;J15,J13+30&gt;=I15),(MOD(J13,30))/30*J12%*G10,0)</f>
        <v>0</v>
      </c>
      <c r="M19" s="35">
        <f>IF(AND(K13&lt;K15,K13&gt;=J15),(30-MOD(K13,30))/30*K12%*G10,0)+IF(AND(K13+30&lt;K15,K13+30&gt;=J15),(MOD(K13,30))/30*K12%*G10,0)</f>
        <v>0</v>
      </c>
      <c r="N19" s="35">
        <f>IF(AND(L13&lt;L15,L13&gt;=K15),(30-MOD(L13,30))/30*L12%*G10,0)+IF(AND(L13+30&lt;L15,L13+30&gt;=K15),(MOD(L13,30))/30*L12%*G10,0)</f>
        <v>0</v>
      </c>
      <c r="O19" s="35">
        <f>IF(AND(M13&lt;M15,M13&gt;=L15),(30-MOD(M13,30))/30*M12%*G10,0)+IF(AND(M13+30&lt;M15,M13+30&gt;=L15),(MOD(M13,30))/30*M12%*G10,0)</f>
        <v>0</v>
      </c>
      <c r="P19" s="35">
        <f>IF(AND($N13&lt;$N15,$N13&gt;=$M15),(30-MOD($N13,30))/30*$N12%*G10,0)+IF(AND($N13+30&lt;$N15,$N13+30&gt;=$M15),(MOD($N13,30))/30*$N12%*G10,0)</f>
        <v>0</v>
      </c>
      <c r="Q19" s="35">
        <f t="shared" ref="Q19:AB19" si="2">IF(AND($N13&lt;$N15,$N13&gt;=$M15),(30-MOD($N13,30))/30*$N12%*H10,0)+IF(AND($N13+30&lt;$N15,$N13+30&gt;=$M15),(MOD($N13,30))/30*$N12%*H10,0)</f>
        <v>0</v>
      </c>
      <c r="R19" s="35">
        <f t="shared" si="2"/>
        <v>0</v>
      </c>
      <c r="S19" s="35">
        <f t="shared" si="2"/>
        <v>0</v>
      </c>
      <c r="T19" s="35">
        <f t="shared" si="2"/>
        <v>0</v>
      </c>
      <c r="U19" s="35">
        <f t="shared" si="2"/>
        <v>0</v>
      </c>
      <c r="V19" s="35">
        <f t="shared" si="2"/>
        <v>0</v>
      </c>
      <c r="W19" s="35">
        <f t="shared" si="2"/>
        <v>0</v>
      </c>
      <c r="X19" s="35">
        <f t="shared" si="2"/>
        <v>0</v>
      </c>
      <c r="Y19" s="35">
        <f t="shared" si="2"/>
        <v>0</v>
      </c>
      <c r="Z19" s="35">
        <f t="shared" si="2"/>
        <v>0</v>
      </c>
      <c r="AA19" s="35">
        <f t="shared" si="2"/>
        <v>0</v>
      </c>
      <c r="AB19" s="35">
        <f t="shared" si="2"/>
        <v>0</v>
      </c>
      <c r="AE19" s="35">
        <f>IF(AND($N13&lt;$N15,$N13&gt;=$M15),(30-MOD($N13,30))/30*$N12%*T10,0)+IF(AND($N13+30&lt;$N15,$N13+30&gt;=$M15),(MOD($N13,30))/30*$N12%*T10,0)</f>
        <v>0</v>
      </c>
      <c r="AG19" s="35"/>
      <c r="AI19" s="35"/>
    </row>
    <row r="20" spans="3:35" x14ac:dyDescent="0.2">
      <c r="C20" s="31" t="s">
        <v>164</v>
      </c>
      <c r="H20" s="35">
        <f>IF(AND(E13&lt;E15,E13&gt;=D15),(30-MOD(E13,30))/30*E12%*H10,0)+IF(AND(E13+30&lt;E15,E13+30&gt;=D15),(MOD(E13,30))/30*E12%*H10,0)</f>
        <v>0</v>
      </c>
      <c r="I20" s="35">
        <f>IF(AND(F13&lt;F15,F13&gt;=E15),(30-MOD(F13,30))/30*F12%*H10,0)+IF(AND(F13+30&lt;F15,F13+30&gt;=E15),(MOD(F13,30))/30*F12%*H10,0)</f>
        <v>0</v>
      </c>
      <c r="J20" s="35">
        <f>IF(AND(G13&lt;G15,G13&gt;=F15),(30-MOD(G13,30))/30*G12%*H10,0)+IF(AND(G13+30&lt;G15,G13+30&gt;=F15),(MOD(G13,30))/30*G12%*H10,0)</f>
        <v>0</v>
      </c>
      <c r="K20" s="35">
        <f>IF(AND(H13&lt;H15,H13&gt;=G15),(30-MOD(H13,30))/30*H12%*H10,0)+IF(AND(H13+30&lt;H15,H13+30&gt;=G15),(MOD(H13,30))/30*H12%*H10,0)</f>
        <v>0</v>
      </c>
      <c r="L20" s="35">
        <f>IF(AND(I13&lt;I15,I13&gt;=H15),(30-MOD(I13,30))/30*I12%*H10,0)+IF(AND(I13+30&lt;I15,I13+30&gt;=H15),(MOD(I13,30))/30*I12%*H10,0)</f>
        <v>0</v>
      </c>
      <c r="M20" s="35">
        <f>IF(AND(J13&lt;J15,J13&gt;=I15),(30-MOD(J13,30))/30*J12%*H10,0)+IF(AND(J13+30&lt;J15,J13+30&gt;=I15),(MOD(J13,30))/30*J12%*H10,0)</f>
        <v>0</v>
      </c>
      <c r="N20" s="35">
        <f>IF(AND(K13&lt;K15,K13&gt;=J15),(30-MOD(K13,30))/30*K12%*H10,0)+IF(AND(K13+30&lt;K15,K13+30&gt;=J15),(MOD(K13,30))/30*K12%*H10,0)</f>
        <v>0</v>
      </c>
      <c r="O20" s="35">
        <f>IF(AND(L13&lt;L15,L13&gt;=K15),(30-MOD(L13,30))/30*L12%*H10,0)+IF(AND(L13+30&lt;L15,L13+30&gt;=K15),(MOD(L13,30))/30*L12%*H10,0)</f>
        <v>0</v>
      </c>
      <c r="P20" s="35">
        <f>IF(AND($M13&lt;$M15,$M13&gt;=$L15),(30-MOD($M13,30))/30*$M12%*H10,0)+IF(AND($M13+30&lt;$M15,$M13+30&gt;=$L15),(MOD($M13,30))/30*$M12%*H10,0)</f>
        <v>0</v>
      </c>
      <c r="Q20" s="35">
        <f t="shared" ref="Q20:AB20" si="3">IF(AND($M13&lt;$M15,$M13&gt;=$L15),(30-MOD($M13,30))/30*$M12%*I10,0)+IF(AND($M13+30&lt;$M15,$M13+30&gt;=$L15),(MOD($M13,30))/30*$M12%*I10,0)</f>
        <v>0</v>
      </c>
      <c r="R20" s="35">
        <f t="shared" si="3"/>
        <v>0</v>
      </c>
      <c r="S20" s="35">
        <f t="shared" si="3"/>
        <v>0</v>
      </c>
      <c r="T20" s="35">
        <f t="shared" si="3"/>
        <v>0</v>
      </c>
      <c r="U20" s="35">
        <f t="shared" si="3"/>
        <v>0</v>
      </c>
      <c r="V20" s="35">
        <f t="shared" si="3"/>
        <v>0</v>
      </c>
      <c r="W20" s="35">
        <f t="shared" si="3"/>
        <v>0</v>
      </c>
      <c r="X20" s="35">
        <f t="shared" si="3"/>
        <v>0</v>
      </c>
      <c r="Y20" s="35">
        <f t="shared" si="3"/>
        <v>0</v>
      </c>
      <c r="Z20" s="35">
        <f t="shared" si="3"/>
        <v>0</v>
      </c>
      <c r="AA20" s="35">
        <f t="shared" si="3"/>
        <v>0</v>
      </c>
      <c r="AB20" s="35">
        <f t="shared" si="3"/>
        <v>0</v>
      </c>
      <c r="AE20" s="35">
        <f>IF(AND($M13&lt;$M15,$M13&gt;=$L15),(30-MOD($M13,30))/30*$M12%*U10,0)+IF(AND($M13+30&lt;$M15,$M13+30&gt;=$L15),(MOD($M13,30))/30*$M12%*U10,0)</f>
        <v>0</v>
      </c>
      <c r="AG20" s="35"/>
      <c r="AI20" s="35"/>
    </row>
    <row r="21" spans="3:35" x14ac:dyDescent="0.2">
      <c r="C21" s="31" t="s">
        <v>165</v>
      </c>
      <c r="I21" s="35">
        <f>IF(AND(E13&lt;E15,E13&gt;=D15),(30-MOD(E13,30))/30*E12%*I10,0)+IF(AND(E13+30&lt;E15,E13+30&gt;=D15),(MOD(E13,30))/30*E12%*I10,0)</f>
        <v>0</v>
      </c>
      <c r="J21" s="35">
        <f>IF(AND(F13&lt;F15,F13&gt;=E15),(30-MOD(F13,30))/30*F12%*I10,0)+IF(AND(F13+30&lt;F15,F13+30&gt;=E15),(MOD(F13,30))/30*F12%*I10,0)</f>
        <v>0</v>
      </c>
      <c r="K21" s="35">
        <f>IF(AND(G13&lt;G15,G13&gt;=F15),(30-MOD(G13,30))/30*G12%*I10,0)+IF(AND(G13+30&lt;G15,G13+30&gt;=F15),(MOD(G13,30))/30*G12%*I10,0)</f>
        <v>0</v>
      </c>
      <c r="L21" s="35">
        <f>IF(AND(H13&lt;H15,H13&gt;=G15),(30-MOD(H13,30))/30*H12%*I10,0)+IF(AND(H13+30&lt;H15,H13+30&gt;=G15),(MOD(H13,30))/30*H12%*I10,0)</f>
        <v>0</v>
      </c>
      <c r="M21" s="35">
        <f>IF(AND(I13&lt;I15,I13&gt;=H15),(30-MOD(I13,30))/30*I12%*I10,0)+IF(AND(I13+30&lt;I15,I13+30&gt;=H15),(MOD(I13,30))/30*I12%*I10,0)</f>
        <v>0</v>
      </c>
      <c r="N21" s="35">
        <f>IF(AND(J13&lt;J15,J13&gt;=I15),(30-MOD(J13,30))/30*J12%*I10,0)+IF(AND(J13+30&lt;J15,J13+30&gt;=I15),(MOD(J13,30))/30*J12%*I10,0)</f>
        <v>0</v>
      </c>
      <c r="O21" s="35">
        <f>IF(AND(K13&lt;K15,K13&gt;=J15),(30-MOD(K13,30))/30*K12%*I10,0)+IF(AND(K13+30&lt;K15,K13+30&gt;=J15),(MOD(K13,30))/30*K12%*I10,0)</f>
        <v>0</v>
      </c>
      <c r="P21" s="35">
        <f>IF(AND($L13&lt;$L15,$L13&gt;=$K15),(30-MOD($L13,30))/30*$L12%*I10,0)+IF(AND($L13+30&lt;$L15,$L13+30&gt;=$K15),(MOD($L13,30))/30*$L12%*I10,0)</f>
        <v>0</v>
      </c>
      <c r="Q21" s="35">
        <f t="shared" ref="Q21:AB21" si="4">IF(AND($L13&lt;$L15,$L13&gt;=$K15),(30-MOD($L13,30))/30*$L12%*J10,0)+IF(AND($L13+30&lt;$L15,$L13+30&gt;=$K15),(MOD($L13,30))/30*$L12%*J10,0)</f>
        <v>0</v>
      </c>
      <c r="R21" s="35">
        <f t="shared" si="4"/>
        <v>0</v>
      </c>
      <c r="S21" s="35">
        <f t="shared" si="4"/>
        <v>0</v>
      </c>
      <c r="T21" s="35">
        <f t="shared" si="4"/>
        <v>0</v>
      </c>
      <c r="U21" s="35">
        <f t="shared" si="4"/>
        <v>0</v>
      </c>
      <c r="V21" s="35">
        <f t="shared" si="4"/>
        <v>0</v>
      </c>
      <c r="W21" s="35">
        <f t="shared" si="4"/>
        <v>0</v>
      </c>
      <c r="X21" s="35">
        <f t="shared" si="4"/>
        <v>0</v>
      </c>
      <c r="Y21" s="35">
        <f t="shared" si="4"/>
        <v>0</v>
      </c>
      <c r="Z21" s="35">
        <f t="shared" si="4"/>
        <v>0</v>
      </c>
      <c r="AA21" s="35">
        <f t="shared" si="4"/>
        <v>0</v>
      </c>
      <c r="AB21" s="35">
        <f t="shared" si="4"/>
        <v>0</v>
      </c>
      <c r="AE21" s="35">
        <f>IF(AND($L13&lt;$L15,$L13&gt;=$K15),(30-MOD($L13,30))/30*$L12%*V10,0)+IF(AND($L13+30&lt;$L15,$L13+30&gt;=$K15),(MOD($L13,30))/30*$L12%*V10,0)</f>
        <v>0</v>
      </c>
      <c r="AG21" s="35"/>
      <c r="AI21" s="35"/>
    </row>
    <row r="22" spans="3:35" x14ac:dyDescent="0.2">
      <c r="C22" s="31" t="s">
        <v>166</v>
      </c>
      <c r="J22" s="35">
        <f>IF(AND(E13&lt;E15,E13&gt;=D15),(30-MOD(E13,30))/30*E12%*J10,0)+IF(AND(E13+30&lt;E15,E13+30&gt;=D15),(MOD(E13,30))/30*E12%*J10,0)</f>
        <v>0</v>
      </c>
      <c r="K22" s="35">
        <f>IF(AND(F13&lt;F15,F13&gt;=E15),(30-MOD(F13,30))/30*F12%*J10,0)+IF(AND(F13+30&lt;F15,F13+30&gt;=E15),(MOD(F13,30))/30*F12%*J10,0)</f>
        <v>0</v>
      </c>
      <c r="L22" s="35">
        <f>IF(AND(G13&lt;G15,G13&gt;=F15),(30-MOD(G13,30))/30*G12%*J10,0)+IF(AND(G13+30&lt;G15,G13+30&gt;=F15),(MOD(G13,30))/30*G12%*J10,0)</f>
        <v>0</v>
      </c>
      <c r="M22" s="35">
        <f>IF(AND(H13&lt;H15,H13&gt;=G15),(30-MOD(H13,30))/30*H12%*J10,0)+IF(AND(H13+30&lt;H15,H13+30&gt;=G15),(MOD(H13,30))/30*H12%*J10,0)</f>
        <v>0</v>
      </c>
      <c r="N22" s="35">
        <f>IF(AND(I13&lt;I15,I13&gt;=H15),(30-MOD(I13,30))/30*I12%*J10,0)+IF(AND(I13+30&lt;I15,I13+30&gt;=H15),(MOD(I13,30))/30*I12%*J10,0)</f>
        <v>0</v>
      </c>
      <c r="O22" s="35">
        <f>IF(AND(J13&lt;J15,J13&gt;=I15),(30-MOD(J13,30))/30*J12%*J10,0)+IF(AND(J13+30&lt;J15,J13+30&gt;=I15),(MOD(J13,30))/30*J12%*J10,0)</f>
        <v>0</v>
      </c>
      <c r="P22" s="35">
        <f>IF(AND($K13&lt;$K15,$K13&gt;=$J15),(30-MOD($K13,30))/30*$K12%*J10,0)+IF(AND($K13+30&lt;$K15,$K13+30&gt;=$J15),(MOD($K13,30))/30*$K12%*J10,0)</f>
        <v>0</v>
      </c>
      <c r="Q22" s="35">
        <f t="shared" ref="Q22:AB22" si="5">IF(AND($K13&lt;$K15,$K13&gt;=$J15),(30-MOD($K13,30))/30*$K12%*K10,0)+IF(AND($K13+30&lt;$K15,$K13+30&gt;=$J15),(MOD($K13,30))/30*$K12%*K10,0)</f>
        <v>0</v>
      </c>
      <c r="R22" s="35">
        <f t="shared" si="5"/>
        <v>0</v>
      </c>
      <c r="S22" s="35">
        <f t="shared" si="5"/>
        <v>0</v>
      </c>
      <c r="T22" s="35">
        <f t="shared" si="5"/>
        <v>0</v>
      </c>
      <c r="U22" s="35">
        <f t="shared" si="5"/>
        <v>0</v>
      </c>
      <c r="V22" s="35">
        <f t="shared" si="5"/>
        <v>0</v>
      </c>
      <c r="W22" s="35">
        <f t="shared" si="5"/>
        <v>0</v>
      </c>
      <c r="X22" s="35">
        <f t="shared" si="5"/>
        <v>0</v>
      </c>
      <c r="Y22" s="35">
        <f t="shared" si="5"/>
        <v>0</v>
      </c>
      <c r="Z22" s="35">
        <f t="shared" si="5"/>
        <v>0</v>
      </c>
      <c r="AA22" s="35">
        <f t="shared" si="5"/>
        <v>0</v>
      </c>
      <c r="AB22" s="35">
        <f t="shared" si="5"/>
        <v>0</v>
      </c>
      <c r="AE22" s="35">
        <f>IF(AND($K13&lt;$K15,$K13&gt;=$J15),(30-MOD($K13,30))/30*$K12%*W10,0)+IF(AND($K13+30&lt;$K15,$K13+30&gt;=$J15),(MOD($K13,30))/30*$K12%*W10,0)</f>
        <v>0</v>
      </c>
      <c r="AG22" s="35"/>
      <c r="AI22" s="35"/>
    </row>
    <row r="23" spans="3:35" x14ac:dyDescent="0.2">
      <c r="C23" s="31" t="s">
        <v>167</v>
      </c>
      <c r="K23" s="35">
        <f>IF(AND(E13&lt;E15,E13&gt;=D15),(30-MOD(E13,30))/30*E12%*K10,0)+IF(AND(E13+30&lt;E15,E13+30&gt;=D15),(MOD(E13,30))/30*E12%*K10,0)</f>
        <v>0</v>
      </c>
      <c r="L23" s="35">
        <f>IF(AND(F13&lt;F15,F13&gt;=E15),(30-MOD(F13,30))/30*F12%*K10,0)+IF(AND(F13+30&lt;F15,F13+30&gt;=E15),(MOD(F13,30))/30*F12%*K10,0)</f>
        <v>0</v>
      </c>
      <c r="M23" s="35">
        <f>IF(AND(G13&lt;G15,G13&gt;=F15),(30-MOD(G13,30))/30*G12%*K10,0)+IF(AND(G13+30&lt;G15,G13+30&gt;=F15),(MOD(G13,30))/30*G12%*K10,0)</f>
        <v>0</v>
      </c>
      <c r="N23" s="35">
        <f>IF(AND(H13&lt;H15,H13&gt;=G15),(30-MOD(H13,30))/30*H12%*K10,0)+IF(AND(H13+30&lt;H15,H13+30&gt;=G15),(MOD(H13,30))/30*H12%*K10,0)</f>
        <v>0</v>
      </c>
      <c r="O23" s="35">
        <f>IF(AND(I13&lt;I15,I13&gt;=H15),(30-MOD(I13,30))/30*I12%*K10,0)+IF(AND(I13+30&lt;I15,I13+30&gt;=H15),(MOD(I13,30))/30*I12%*K10,0)</f>
        <v>0</v>
      </c>
      <c r="P23" s="35">
        <f>IF(AND($J13&lt;$J15,$J13&gt;=$I15),(30-MOD($J13,30))/30*$J12%*K10,0)+IF(AND($J13+30&lt;$J15,$J13+30&gt;=$I15),(MOD($J13,30))/30*$J12%*K10,0)</f>
        <v>0</v>
      </c>
      <c r="Q23" s="35">
        <f t="shared" ref="Q23:AB23" si="6">IF(AND($J13&lt;$J15,$J13&gt;=$I15),(30-MOD($J13,30))/30*$J12%*L10,0)+IF(AND($J13+30&lt;$J15,$J13+30&gt;=$I15),(MOD($J13,30))/30*$J12%*L10,0)</f>
        <v>0</v>
      </c>
      <c r="R23" s="35">
        <f t="shared" si="6"/>
        <v>0</v>
      </c>
      <c r="S23" s="35">
        <f t="shared" si="6"/>
        <v>0</v>
      </c>
      <c r="T23" s="35">
        <f t="shared" si="6"/>
        <v>0</v>
      </c>
      <c r="U23" s="35">
        <f t="shared" si="6"/>
        <v>0</v>
      </c>
      <c r="V23" s="35">
        <f t="shared" si="6"/>
        <v>0</v>
      </c>
      <c r="W23" s="35">
        <f t="shared" si="6"/>
        <v>0</v>
      </c>
      <c r="X23" s="35">
        <f t="shared" si="6"/>
        <v>0</v>
      </c>
      <c r="Y23" s="35">
        <f t="shared" si="6"/>
        <v>0</v>
      </c>
      <c r="Z23" s="35">
        <f t="shared" si="6"/>
        <v>0</v>
      </c>
      <c r="AA23" s="35">
        <f t="shared" si="6"/>
        <v>0</v>
      </c>
      <c r="AB23" s="35">
        <f t="shared" si="6"/>
        <v>0</v>
      </c>
      <c r="AE23" s="35">
        <f>IF(AND($J13&lt;$J15,$J13&gt;=$I15),(30-MOD($J13,30))/30*$J12%*X10,0)+IF(AND($J13+30&lt;$J15,$J13+30&gt;=$I15),(MOD($J13,30))/30*$J12%*X10,0)</f>
        <v>0</v>
      </c>
      <c r="AG23" s="35"/>
      <c r="AI23" s="35"/>
    </row>
    <row r="24" spans="3:35" x14ac:dyDescent="0.2">
      <c r="C24" s="31" t="s">
        <v>168</v>
      </c>
      <c r="J24" s="35"/>
      <c r="K24" s="35"/>
      <c r="L24" s="35">
        <f>IF(AND(E13&lt;E15,E13&gt;=D15),(30-MOD(E13,30))/30*E12%*L10,0)+IF(AND(E13+30&lt;E15,E13+30&gt;=D15),(MOD(E13,30))/30*E12%*L10,0)</f>
        <v>0</v>
      </c>
      <c r="M24" s="35">
        <f>IF(AND(F13&lt;F15,F13&gt;=E15),(30-MOD(F13,30))/30*F12%*L10,0)+IF(AND(F13+30&lt;F15,F13+30&gt;=E15),(MOD(F13,30))/30*F12%*L10,0)</f>
        <v>0</v>
      </c>
      <c r="N24" s="35">
        <f>IF(AND(G13&lt;G15,G13&gt;=F15),(30-MOD(G13,30))/30*G12%*L10,0)+IF(AND(G13+30&lt;G15,G13+30&gt;=F15),(MOD(G13,30))/30*G12%*L10,0)</f>
        <v>0</v>
      </c>
      <c r="O24" s="35">
        <f>IF(AND(H13&lt;H15,H13&gt;=G15),(30-MOD(H13,30))/30*H12%*L10,0)+IF(AND(H13+30&lt;H15,H13+30&gt;=G15),(MOD(H13,30))/30*H12%*L10,0)</f>
        <v>0</v>
      </c>
      <c r="P24" s="35">
        <f>IF(AND($I13&lt;$I15,$I13&gt;=$H15),(30-MOD($I13,30))/30*$I12%*L10,0)+IF(AND($I13+30&lt;$I15,$I13+30&gt;=$H15),(MOD($I13,30))/30*$I12%*L10,0)</f>
        <v>0</v>
      </c>
      <c r="Q24" s="35">
        <f t="shared" ref="Q24:AB24" si="7">IF(AND($I13&lt;$I15,$I13&gt;=$H15),(30-MOD($I13,30))/30*$I12%*M10,0)+IF(AND($I13+30&lt;$I15,$I13+30&gt;=$H15),(MOD($I13,30))/30*$I12%*M10,0)</f>
        <v>0</v>
      </c>
      <c r="R24" s="35">
        <f t="shared" si="7"/>
        <v>0</v>
      </c>
      <c r="S24" s="35">
        <f t="shared" si="7"/>
        <v>0</v>
      </c>
      <c r="T24" s="35">
        <f t="shared" si="7"/>
        <v>0</v>
      </c>
      <c r="U24" s="35">
        <f t="shared" si="7"/>
        <v>0</v>
      </c>
      <c r="V24" s="35">
        <f t="shared" si="7"/>
        <v>0</v>
      </c>
      <c r="W24" s="35">
        <f t="shared" si="7"/>
        <v>0</v>
      </c>
      <c r="X24" s="35">
        <f t="shared" si="7"/>
        <v>0</v>
      </c>
      <c r="Y24" s="35">
        <f t="shared" si="7"/>
        <v>0</v>
      </c>
      <c r="Z24" s="35">
        <f t="shared" si="7"/>
        <v>0</v>
      </c>
      <c r="AA24" s="35">
        <f t="shared" si="7"/>
        <v>0</v>
      </c>
      <c r="AB24" s="35">
        <f t="shared" si="7"/>
        <v>0</v>
      </c>
      <c r="AE24" s="35">
        <f>IF(AND($I13&lt;$I15,$I13&gt;=$H15),(30-MOD($I13,30))/30*$I12%*Y10,0)+IF(AND($I13+30&lt;$I15,$I13+30&gt;=$H15),(MOD($I13,30))/30*$I12%*Y10,0)</f>
        <v>0</v>
      </c>
      <c r="AG24" s="35"/>
      <c r="AI24" s="35"/>
    </row>
    <row r="25" spans="3:35" x14ac:dyDescent="0.2">
      <c r="C25" s="31" t="s">
        <v>169</v>
      </c>
      <c r="I25" s="35"/>
      <c r="J25" s="35"/>
      <c r="K25" s="35"/>
      <c r="L25" s="35"/>
      <c r="M25" s="35">
        <f>IF(AND(E13&lt;E15,E13&gt;=D15),(30-MOD(E13,30))/30*E12%*M10,0)+IF(AND(E13+30&lt;E15,E13+30&gt;=D15),(MOD(E13,30))/30*E12%*M10,0)</f>
        <v>0</v>
      </c>
      <c r="N25" s="35">
        <f>IF(AND(F13&lt;F15,F13&gt;=E15),(30-MOD(F13,30))/30*F12%*M10,0)+IF(AND(F13+30&lt;F15,F13+30&gt;=E15),(MOD(F13,30))/30*F12%*M10,0)</f>
        <v>0</v>
      </c>
      <c r="O25" s="35">
        <f>IF(AND(G13&lt;G15,G13&gt;=F15),(30-MOD(G13,30))/30*G12%*M10,0)+IF(AND(G13+30&lt;G15,G13+30&gt;=F15),(MOD(G13,30))/30*G12%*M10,0)</f>
        <v>0</v>
      </c>
      <c r="P25" s="35">
        <f>IF(AND($H13&lt;$H15,$H13&gt;=$G15),(30-MOD($H13,30))/30*$H12%*M10,0)+IF(AND($H13+30&lt;$H15,$H13+30&gt;=$G15),(MOD($H13,30))/30*$H12%*M10,0)</f>
        <v>0</v>
      </c>
      <c r="Q25" s="35">
        <f t="shared" ref="Q25:AB25" si="8">IF(AND($H13&lt;$H15,$H13&gt;=$G15),(30-MOD($H13,30))/30*$H12%*N10,0)+IF(AND($H13+30&lt;$H15,$H13+30&gt;=$G15),(MOD($H13,30))/30*$H12%*N10,0)</f>
        <v>0</v>
      </c>
      <c r="R25" s="35">
        <f t="shared" si="8"/>
        <v>0</v>
      </c>
      <c r="S25" s="35">
        <f t="shared" si="8"/>
        <v>0</v>
      </c>
      <c r="T25" s="35">
        <f t="shared" si="8"/>
        <v>0</v>
      </c>
      <c r="U25" s="35">
        <f t="shared" si="8"/>
        <v>0</v>
      </c>
      <c r="V25" s="35">
        <f t="shared" si="8"/>
        <v>0</v>
      </c>
      <c r="W25" s="35">
        <f t="shared" si="8"/>
        <v>0</v>
      </c>
      <c r="X25" s="35">
        <f t="shared" si="8"/>
        <v>0</v>
      </c>
      <c r="Y25" s="35">
        <f t="shared" si="8"/>
        <v>0</v>
      </c>
      <c r="Z25" s="35">
        <f t="shared" si="8"/>
        <v>0</v>
      </c>
      <c r="AA25" s="35">
        <f t="shared" si="8"/>
        <v>0</v>
      </c>
      <c r="AB25" s="35">
        <f t="shared" si="8"/>
        <v>0</v>
      </c>
      <c r="AE25" s="35">
        <f>IF(AND($H13&lt;$H15,$H13&gt;=$G15),(30-MOD($H13,30))/30*$H12%*Z10,0)+IF(AND($H13+30&lt;$H15,$H13+30&gt;=$G15),(MOD($H13,30))/30*$H12%*Z10,0)</f>
        <v>0</v>
      </c>
      <c r="AG25" s="35"/>
      <c r="AI25" s="35"/>
    </row>
    <row r="26" spans="3:35" x14ac:dyDescent="0.2">
      <c r="C26" s="31" t="s">
        <v>170</v>
      </c>
      <c r="H26" s="35"/>
      <c r="I26" s="35"/>
      <c r="J26" s="35"/>
      <c r="K26" s="35"/>
      <c r="L26" s="35"/>
      <c r="M26" s="35"/>
      <c r="N26" s="35">
        <f>IF(AND(E13&lt;E15,E13&gt;=D15),(30-MOD(E13,30))/30*E12%*N10,0)+IF(AND(E13+30&lt;E15,E13+30&gt;=D15),(MOD(E13,30))/30*E12%*N10,0)</f>
        <v>0</v>
      </c>
      <c r="O26" s="35">
        <f>IF(AND(F13&lt;F15,F13&gt;=E15),(30-MOD(F13,30))/30*F12%*N10,0)+IF(AND(F13+30&lt;F15,F13+30&gt;=E15),(MOD(F13,30))/30*F12%*N10,0)</f>
        <v>0</v>
      </c>
      <c r="P26" s="35">
        <f>IF(AND($G13&lt;$G15,$G13&gt;=$F15),(30-MOD($G13,30))/30*$G12%*N10,0)+IF(AND($G13+30&lt;$G15,$G13+30&gt;=$F15),(MOD($G13,30))/30*$G12%*N10,0)</f>
        <v>0</v>
      </c>
      <c r="Q26" s="35">
        <f t="shared" ref="Q26:AB26" si="9">IF(AND($G13&lt;$G15,$G13&gt;=$F15),(30-MOD($G13,30))/30*$G12%*O10,0)+IF(AND($G13+30&lt;$G15,$G13+30&gt;=$F15),(MOD($G13,30))/30*$G12%*O10,0)</f>
        <v>0</v>
      </c>
      <c r="R26" s="35">
        <f t="shared" si="9"/>
        <v>0</v>
      </c>
      <c r="S26" s="35">
        <f t="shared" si="9"/>
        <v>0</v>
      </c>
      <c r="T26" s="35">
        <f t="shared" si="9"/>
        <v>0</v>
      </c>
      <c r="U26" s="35">
        <f t="shared" si="9"/>
        <v>0</v>
      </c>
      <c r="V26" s="35">
        <f t="shared" si="9"/>
        <v>0</v>
      </c>
      <c r="W26" s="35">
        <f t="shared" si="9"/>
        <v>0</v>
      </c>
      <c r="X26" s="35">
        <f t="shared" si="9"/>
        <v>0</v>
      </c>
      <c r="Y26" s="35">
        <f t="shared" si="9"/>
        <v>0</v>
      </c>
      <c r="Z26" s="35">
        <f t="shared" si="9"/>
        <v>0</v>
      </c>
      <c r="AA26" s="35">
        <f t="shared" si="9"/>
        <v>0</v>
      </c>
      <c r="AB26" s="35">
        <f t="shared" si="9"/>
        <v>0</v>
      </c>
      <c r="AE26" s="35">
        <f>IF(AND($G13&lt;$G15,$G13&gt;=$F15),(30-MOD($G13,30))/30*$G12%*AA10,0)+IF(AND($G13+30&lt;$G15,$G13+30&gt;=$F15),(MOD($G13,30))/30*$G12%*AA10,0)</f>
        <v>0</v>
      </c>
      <c r="AG26" s="35"/>
      <c r="AI26" s="35"/>
    </row>
    <row r="27" spans="3:35" x14ac:dyDescent="0.2">
      <c r="C27" s="31" t="s">
        <v>171</v>
      </c>
      <c r="G27" s="35"/>
      <c r="H27" s="35"/>
      <c r="I27" s="35"/>
      <c r="J27" s="35"/>
      <c r="K27" s="35"/>
      <c r="L27" s="35"/>
      <c r="M27" s="35"/>
      <c r="N27" s="35"/>
      <c r="O27" s="35">
        <f>IF(AND(E13&lt;E15,E13&gt;=D15),(30-MOD(E13,30))/30*E12%*O10,0)+IF(AND(E13+30&lt;E15,E13+30&gt;=D15),(MOD(E13,30))/30*E12%*O10,0)</f>
        <v>0</v>
      </c>
      <c r="P27" s="35">
        <f>IF(AND($F13&lt;$F15,$F13&gt;=$E15),(30-MOD($F13,30))/30*$F12%*O10,0)+IF(AND($F13+30&lt;$F15,$F13+30&gt;=$E15),(MOD($F13,30))/30*$F12%*O10,0)</f>
        <v>0</v>
      </c>
      <c r="Q27" s="35">
        <f t="shared" ref="Q27:AB27" si="10">IF(AND($F13&lt;$F15,$F13&gt;=$E15),(30-MOD($F13,30))/30*$F12%*P10,0)+IF(AND($F13+30&lt;$F15,$F13+30&gt;=$E15),(MOD($F13,30))/30*$F12%*P10,0)</f>
        <v>0</v>
      </c>
      <c r="R27" s="35">
        <f t="shared" si="10"/>
        <v>0</v>
      </c>
      <c r="S27" s="35">
        <f t="shared" si="10"/>
        <v>0</v>
      </c>
      <c r="T27" s="35">
        <f t="shared" si="10"/>
        <v>0</v>
      </c>
      <c r="U27" s="35">
        <f t="shared" si="10"/>
        <v>0</v>
      </c>
      <c r="V27" s="35">
        <f t="shared" si="10"/>
        <v>0</v>
      </c>
      <c r="W27" s="35">
        <f t="shared" si="10"/>
        <v>0</v>
      </c>
      <c r="X27" s="35">
        <f t="shared" si="10"/>
        <v>0</v>
      </c>
      <c r="Y27" s="35">
        <f t="shared" si="10"/>
        <v>0</v>
      </c>
      <c r="Z27" s="35">
        <f t="shared" si="10"/>
        <v>0</v>
      </c>
      <c r="AA27" s="35">
        <f t="shared" si="10"/>
        <v>0</v>
      </c>
      <c r="AB27" s="35">
        <f t="shared" si="10"/>
        <v>0</v>
      </c>
      <c r="AE27" s="35">
        <f>IF(AND($F13&lt;$F15,$F13&gt;=$E15),(30-MOD($F13,30))/30*$F12%*AB10,0)+IF(AND($F13+30&lt;$F15,$F13+30&gt;=$E15),(MOD($F13,30))/30*$F12%*AB10,0)</f>
        <v>0</v>
      </c>
      <c r="AG27" s="35" t="e">
        <f>AE10-AE28</f>
        <v>#REF!</v>
      </c>
      <c r="AI27" s="35" t="e">
        <f>AG10-AG28</f>
        <v>#REF!</v>
      </c>
    </row>
    <row r="28" spans="3:35" x14ac:dyDescent="0.2">
      <c r="C28" s="31" t="s">
        <v>172</v>
      </c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>
        <f>IF(AND($E13&lt;$E15,$E13&gt;=$D15),(30-MOD($E13,30))/30*$E12%*P10,0)+IF(AND($E13+30&lt;$E15,$E13+30&gt;=$D15),(MOD($E13,30))/30*$E12%*P10,0)</f>
        <v>0</v>
      </c>
      <c r="Q28" s="35">
        <f t="shared" ref="Q28:AB28" si="11">IF(AND($E13&lt;$E15,$E13&gt;=$D15),(30-MOD($E13,30))/30*$E12%*Q10,0)+IF(AND($E13+30&lt;$E15,$E13+30&gt;=$D15),(MOD($E13,30))/30*$E12%*Q10,0)</f>
        <v>0</v>
      </c>
      <c r="R28" s="35">
        <f t="shared" si="11"/>
        <v>0</v>
      </c>
      <c r="S28" s="35">
        <f t="shared" si="11"/>
        <v>0</v>
      </c>
      <c r="T28" s="35">
        <f t="shared" si="11"/>
        <v>0</v>
      </c>
      <c r="U28" s="35">
        <f t="shared" si="11"/>
        <v>0</v>
      </c>
      <c r="V28" s="35">
        <f t="shared" si="11"/>
        <v>0</v>
      </c>
      <c r="W28" s="35">
        <f t="shared" si="11"/>
        <v>0</v>
      </c>
      <c r="X28" s="35">
        <f t="shared" si="11"/>
        <v>0</v>
      </c>
      <c r="Y28" s="35">
        <f t="shared" si="11"/>
        <v>0</v>
      </c>
      <c r="Z28" s="35">
        <f t="shared" si="11"/>
        <v>0</v>
      </c>
      <c r="AA28" s="35">
        <f t="shared" si="11"/>
        <v>0</v>
      </c>
      <c r="AB28" s="35">
        <f t="shared" si="11"/>
        <v>0</v>
      </c>
      <c r="AE28" s="35" t="e">
        <f>IF(AND($E13&lt;$P15,$E13&gt;=$D15),(360-MOD($E13,360))/360*$E12%*AE10,0)+IF(AND($E13+360&lt;$P15,$E13+360&gt;=$D15),(MOD($E13,360))/360*$E12%*AE10,0)</f>
        <v>#REF!</v>
      </c>
      <c r="AG28" s="35" t="e">
        <f>IF(AND($E13&lt;$P15,$E13&gt;=$D15),(360-MOD($E13,360))/360*$E12%*AG10,0)+IF(AND($E13+360&lt;$P15,$E13+360&gt;=$D15),(MOD($E13,360))/360*$E12%*AG10,0)</f>
        <v>#REF!</v>
      </c>
      <c r="AI28" s="35" t="e">
        <f>IF(AND($E13&lt;$P15,$E13&gt;=$D15),(360-MOD($E13,360))/360*$E12%*AI10,0)+IF(AND($E13+360&lt;$P15,$E13+360&gt;=$D15),(MOD($E13,360))/360*$E12%*AI10,0)</f>
        <v>#REF!</v>
      </c>
    </row>
    <row r="30" spans="3:35" x14ac:dyDescent="0.2">
      <c r="C30" s="31" t="s">
        <v>159</v>
      </c>
      <c r="E30" s="28">
        <f t="shared" ref="E30:AB30" si="12">SUM(E17:E28)</f>
        <v>0</v>
      </c>
      <c r="F30" s="28">
        <f t="shared" si="12"/>
        <v>0</v>
      </c>
      <c r="G30" s="28">
        <f t="shared" si="12"/>
        <v>0</v>
      </c>
      <c r="H30" s="28">
        <f t="shared" si="12"/>
        <v>0</v>
      </c>
      <c r="I30" s="28">
        <f t="shared" si="12"/>
        <v>0</v>
      </c>
      <c r="J30" s="28">
        <f t="shared" si="12"/>
        <v>0</v>
      </c>
      <c r="K30" s="28">
        <f t="shared" si="12"/>
        <v>0</v>
      </c>
      <c r="L30" s="28">
        <f t="shared" si="12"/>
        <v>0</v>
      </c>
      <c r="M30" s="28">
        <f t="shared" si="12"/>
        <v>0</v>
      </c>
      <c r="N30" s="28">
        <f t="shared" si="12"/>
        <v>0</v>
      </c>
      <c r="O30" s="28">
        <f t="shared" si="12"/>
        <v>0</v>
      </c>
      <c r="P30" s="28">
        <f t="shared" si="12"/>
        <v>0</v>
      </c>
      <c r="Q30" s="28">
        <f t="shared" si="12"/>
        <v>0</v>
      </c>
      <c r="R30" s="28">
        <f t="shared" si="12"/>
        <v>0</v>
      </c>
      <c r="S30" s="28">
        <f t="shared" si="12"/>
        <v>0</v>
      </c>
      <c r="T30" s="28">
        <f t="shared" si="12"/>
        <v>0</v>
      </c>
      <c r="U30" s="28">
        <f t="shared" si="12"/>
        <v>0</v>
      </c>
      <c r="V30" s="28">
        <f t="shared" si="12"/>
        <v>0</v>
      </c>
      <c r="W30" s="28">
        <f t="shared" si="12"/>
        <v>0</v>
      </c>
      <c r="X30" s="28">
        <f t="shared" si="12"/>
        <v>0</v>
      </c>
      <c r="Y30" s="28">
        <f t="shared" si="12"/>
        <v>0</v>
      </c>
      <c r="Z30" s="28">
        <f t="shared" si="12"/>
        <v>0</v>
      </c>
      <c r="AA30" s="28">
        <f t="shared" si="12"/>
        <v>0</v>
      </c>
      <c r="AB30" s="28">
        <f t="shared" si="12"/>
        <v>0</v>
      </c>
      <c r="AE30" s="28" t="e">
        <f>SUM(AE17:AE28)</f>
        <v>#REF!</v>
      </c>
      <c r="AG30" s="28" t="e">
        <f>SUM(AG17:AG28)</f>
        <v>#REF!</v>
      </c>
      <c r="AI30" s="28" t="e">
        <f>SUM(AI17:AI28)</f>
        <v>#REF!</v>
      </c>
    </row>
    <row r="33" spans="3:35" x14ac:dyDescent="0.2">
      <c r="C33" s="31" t="s">
        <v>173</v>
      </c>
      <c r="E33" s="28" t="e">
        <f>'GuV - Gesamtübersicht'!G25*(100+'GuV - Gesamtübersicht'!$E$25)%+'GuV - Gesamtübersicht'!G64*(100+'GuV - Gesamtübersicht'!$E$64)%+'GuV - Gesamtübersicht'!G65*(100+'GuV - Gesamtübersicht'!$E$65)%+'GuV - Gesamtübersicht'!G66*(100+'GuV - Gesamtübersicht'!$E$66)%+'GuV - Gesamtübersicht'!G67*(100+'GuV - Gesamtübersicht'!$E$67)%+'GuV - Gesamtübersicht'!G68*(100+'GuV - Gesamtübersicht'!$E$68)%+'GuV - Gesamtübersicht'!#REF!*(100+'GuV - Gesamtübersicht'!#REF!)%+'GuV - Gesamtübersicht'!G73*(100+'GuV - Gesamtübersicht'!$E$73)%+Invest!E14*(100+#REF!)%+Invest!E15*(100+#REF!)%+#REF!*(100+#REF!)%</f>
        <v>#REF!</v>
      </c>
      <c r="F33" s="28" t="e">
        <f>'GuV - Gesamtübersicht'!H64*(100+'GuV - Gesamtübersicht'!$E$64)%+'GuV - Gesamtübersicht'!H65*(100+'GuV - Gesamtübersicht'!$E$65)%+'GuV - Gesamtübersicht'!H66*(100+'GuV - Gesamtübersicht'!$E$66)%+'GuV - Gesamtübersicht'!H67*(100+'GuV - Gesamtübersicht'!$E$67)%+'GuV - Gesamtübersicht'!H68*(100+'GuV - Gesamtübersicht'!$E$68)%+'GuV - Gesamtübersicht'!#REF!*(100+'GuV - Gesamtübersicht'!#REF!)%+'GuV - Gesamtübersicht'!H73*(100+'GuV - Gesamtübersicht'!$E$73)%+Invest!E14*(100+#REF!)%+Invest!E15*(100+#REF!)%+#REF!*(100+#REF!)%</f>
        <v>#REF!</v>
      </c>
      <c r="G33" s="28" t="e">
        <f>'GuV - Gesamtübersicht'!I64*(100+'GuV - Gesamtübersicht'!$E$64)%+'GuV - Gesamtübersicht'!I65*(100+'GuV - Gesamtübersicht'!$E$65)%+'GuV - Gesamtübersicht'!I66*(100+'GuV - Gesamtübersicht'!$E$66)%+'GuV - Gesamtübersicht'!I67*(100+'GuV - Gesamtübersicht'!$E$67)%+'GuV - Gesamtübersicht'!I68*(100+'GuV - Gesamtübersicht'!$E$68)%+'GuV - Gesamtübersicht'!#REF!*(100+'GuV - Gesamtübersicht'!#REF!)%+'GuV - Gesamtübersicht'!I73*(100+'GuV - Gesamtübersicht'!$E$73)%+Invest!F14*(100+#REF!)%+Invest!F15*(100+#REF!)%+#REF!*(100+#REF!)%</f>
        <v>#REF!</v>
      </c>
      <c r="H33" s="28" t="e">
        <f>'GuV - Gesamtübersicht'!J64*(100+'GuV - Gesamtübersicht'!$E$64)%+'GuV - Gesamtübersicht'!J65*(100+'GuV - Gesamtübersicht'!$E$65)%+'GuV - Gesamtübersicht'!J66*(100+'GuV - Gesamtübersicht'!$E$66)%+'GuV - Gesamtübersicht'!J67*(100+'GuV - Gesamtübersicht'!$E$67)%+'GuV - Gesamtübersicht'!J68*(100+'GuV - Gesamtübersicht'!$E$68)%+'GuV - Gesamtübersicht'!#REF!*(100+'GuV - Gesamtübersicht'!#REF!)%+'GuV - Gesamtübersicht'!J73*(100+'GuV - Gesamtübersicht'!$E$73)%+Invest!G14*(100+#REF!)%+Invest!G15*(100+#REF!)%+#REF!*(100+#REF!)%</f>
        <v>#REF!</v>
      </c>
      <c r="I33" s="28" t="e">
        <f>'GuV - Gesamtübersicht'!K64*(100+'GuV - Gesamtübersicht'!$E$64)%+'GuV - Gesamtübersicht'!K65*(100+'GuV - Gesamtübersicht'!$E$65)%+'GuV - Gesamtübersicht'!K66*(100+'GuV - Gesamtübersicht'!$E$66)%+'GuV - Gesamtübersicht'!K67*(100+'GuV - Gesamtübersicht'!$E$67)%+'GuV - Gesamtübersicht'!K68*(100+'GuV - Gesamtübersicht'!$E$68)%+'GuV - Gesamtübersicht'!#REF!*(100+'GuV - Gesamtübersicht'!#REF!)%+'GuV - Gesamtübersicht'!K73*(100+'GuV - Gesamtübersicht'!$E$73)%+Invest!H14*(100+#REF!)%+Invest!H15*(100+#REF!)%+#REF!*(100+#REF!)%</f>
        <v>#REF!</v>
      </c>
      <c r="J33" s="28" t="e">
        <f>'GuV - Gesamtübersicht'!L64*(100+'GuV - Gesamtübersicht'!$E$64)%+'GuV - Gesamtübersicht'!L65*(100+'GuV - Gesamtübersicht'!$E$65)%+'GuV - Gesamtübersicht'!L66*(100+'GuV - Gesamtübersicht'!$E$66)%+'GuV - Gesamtübersicht'!L67*(100+'GuV - Gesamtübersicht'!$E$67)%+'GuV - Gesamtübersicht'!L68*(100+'GuV - Gesamtübersicht'!$E$68)%+'GuV - Gesamtübersicht'!#REF!*(100+'GuV - Gesamtübersicht'!#REF!)%+'GuV - Gesamtübersicht'!L73*(100+'GuV - Gesamtübersicht'!$E$73)%+Invest!I14*(100+#REF!)%+Invest!I15*(100+#REF!)%+#REF!*(100+#REF!)%</f>
        <v>#REF!</v>
      </c>
      <c r="K33" s="28" t="e">
        <f>'GuV - Gesamtübersicht'!M64*(100+'GuV - Gesamtübersicht'!$E$64)%+'GuV - Gesamtübersicht'!M65*(100+'GuV - Gesamtübersicht'!$E$65)%+'GuV - Gesamtübersicht'!M66*(100+'GuV - Gesamtübersicht'!$E$66)%+'GuV - Gesamtübersicht'!M67*(100+'GuV - Gesamtübersicht'!$E$67)%+'GuV - Gesamtübersicht'!M68*(100+'GuV - Gesamtübersicht'!$E$68)%+'GuV - Gesamtübersicht'!#REF!*(100+'GuV - Gesamtübersicht'!#REF!)%+'GuV - Gesamtübersicht'!M73*(100+'GuV - Gesamtübersicht'!$E$73)%+Invest!J14*(100+#REF!)%+Invest!J15*(100+#REF!)%+#REF!*(100+#REF!)%</f>
        <v>#REF!</v>
      </c>
      <c r="L33" s="28" t="e">
        <f>'GuV - Gesamtübersicht'!N64*(100+'GuV - Gesamtübersicht'!$E$64)%+'GuV - Gesamtübersicht'!N65*(100+'GuV - Gesamtübersicht'!$E$65)%+'GuV - Gesamtübersicht'!N66*(100+'GuV - Gesamtübersicht'!$E$66)%+'GuV - Gesamtübersicht'!N67*(100+'GuV - Gesamtübersicht'!$E$67)%+'GuV - Gesamtübersicht'!N68*(100+'GuV - Gesamtübersicht'!$E$68)%+'GuV - Gesamtübersicht'!#REF!*(100+'GuV - Gesamtübersicht'!#REF!)%+'GuV - Gesamtübersicht'!N73*(100+'GuV - Gesamtübersicht'!$E$73)%+Invest!K14*(100+#REF!)%+Invest!K15*(100+#REF!)%+#REF!*(100+#REF!)%</f>
        <v>#REF!</v>
      </c>
      <c r="M33" s="28" t="e">
        <f>'GuV - Gesamtübersicht'!O64*(100+'GuV - Gesamtübersicht'!$E$64)%+'GuV - Gesamtübersicht'!O65*(100+'GuV - Gesamtübersicht'!$E$65)%+'GuV - Gesamtübersicht'!O66*(100+'GuV - Gesamtübersicht'!$E$66)%+'GuV - Gesamtübersicht'!O67*(100+'GuV - Gesamtübersicht'!$E$67)%+'GuV - Gesamtübersicht'!O68*(100+'GuV - Gesamtübersicht'!$E$68)%+'GuV - Gesamtübersicht'!#REF!*(100+'GuV - Gesamtübersicht'!#REF!)%+'GuV - Gesamtübersicht'!O73*(100+'GuV - Gesamtübersicht'!$E$73)%+Invest!L14*(100+#REF!)%+Invest!L15*(100+#REF!)%+#REF!*(100+#REF!)%</f>
        <v>#REF!</v>
      </c>
      <c r="N33" s="28" t="e">
        <f>'GuV - Gesamtübersicht'!P64*(100+'GuV - Gesamtübersicht'!$E$64)%+'GuV - Gesamtübersicht'!P65*(100+'GuV - Gesamtübersicht'!$E$65)%+'GuV - Gesamtübersicht'!P66*(100+'GuV - Gesamtübersicht'!$E$66)%+'GuV - Gesamtübersicht'!P67*(100+'GuV - Gesamtübersicht'!$E$67)%+'GuV - Gesamtübersicht'!P68*(100+'GuV - Gesamtübersicht'!$E$68)%+'GuV - Gesamtübersicht'!#REF!*(100+'GuV - Gesamtübersicht'!#REF!)%+'GuV - Gesamtübersicht'!P73*(100+'GuV - Gesamtübersicht'!$E$73)%+Invest!M14*(100+#REF!)%+Invest!M15*(100+#REF!)%+#REF!*(100+#REF!)%</f>
        <v>#REF!</v>
      </c>
      <c r="O33" s="28" t="e">
        <f>'GuV - Gesamtübersicht'!Q64*(100+'GuV - Gesamtübersicht'!$E$64)%+'GuV - Gesamtübersicht'!Q65*(100+'GuV - Gesamtübersicht'!$E$65)%+'GuV - Gesamtübersicht'!Q66*(100+'GuV - Gesamtübersicht'!$E$66)%+'GuV - Gesamtübersicht'!Q67*(100+'GuV - Gesamtübersicht'!$E$67)%+'GuV - Gesamtübersicht'!Q68*(100+'GuV - Gesamtübersicht'!$E$68)%+'GuV - Gesamtübersicht'!#REF!*(100+'GuV - Gesamtübersicht'!#REF!)%+'GuV - Gesamtübersicht'!Q73*(100+'GuV - Gesamtübersicht'!$E$73)%+Invest!N14*(100+#REF!)%+Invest!N15*(100+#REF!)%+#REF!*(100+#REF!)%</f>
        <v>#REF!</v>
      </c>
      <c r="P33" s="28" t="e">
        <f>'GuV - Gesamtübersicht'!R64*(100+'GuV - Gesamtübersicht'!$E$64)%+'GuV - Gesamtübersicht'!R65*(100+'GuV - Gesamtübersicht'!$E$65)%+'GuV - Gesamtübersicht'!R66*(100+'GuV - Gesamtübersicht'!$E$66)%+'GuV - Gesamtübersicht'!R67*(100+'GuV - Gesamtübersicht'!$E$67)%+'GuV - Gesamtübersicht'!R68*(100+'GuV - Gesamtübersicht'!$E$68)%+'GuV - Gesamtübersicht'!#REF!*(100+'GuV - Gesamtübersicht'!#REF!)%+'GuV - Gesamtübersicht'!R73*(100+'GuV - Gesamtübersicht'!$E$73)%+Invest!O14*(100+#REF!)%+Invest!O15*(100+#REF!)%+#REF!*(100+#REF!)%</f>
        <v>#REF!</v>
      </c>
      <c r="Q33" s="28" t="e">
        <f>'GuV - Gesamtübersicht'!U64*(100+'GuV - Gesamtübersicht'!$E$64)%+'GuV - Gesamtübersicht'!U65*(100+'GuV - Gesamtübersicht'!$E$65)%+'GuV - Gesamtübersicht'!U66*(100+'GuV - Gesamtübersicht'!$E$66)%+'GuV - Gesamtübersicht'!U67*(100+'GuV - Gesamtübersicht'!$E$67)%+'GuV - Gesamtübersicht'!U68*(100+'GuV - Gesamtübersicht'!$E$68)%+'GuV - Gesamtübersicht'!#REF!*(100+'GuV - Gesamtübersicht'!#REF!)%+'GuV - Gesamtübersicht'!U73*(100+'GuV - Gesamtübersicht'!$E$73)%+Invest!S14*(100+#REF!)%+Invest!S15*(100+#REF!)%+#REF!*(100+#REF!)%</f>
        <v>#REF!</v>
      </c>
      <c r="R33" s="28" t="e">
        <f>'GuV - Gesamtübersicht'!V64*(100+'GuV - Gesamtübersicht'!$E$64)%+'GuV - Gesamtübersicht'!V65*(100+'GuV - Gesamtübersicht'!$E$65)%+'GuV - Gesamtübersicht'!V66*(100+'GuV - Gesamtübersicht'!$E$66)%+'GuV - Gesamtübersicht'!V67*(100+'GuV - Gesamtübersicht'!$E$67)%+'GuV - Gesamtübersicht'!V68*(100+'GuV - Gesamtübersicht'!$E$68)%+'GuV - Gesamtübersicht'!#REF!*(100+'GuV - Gesamtübersicht'!#REF!)%+'GuV - Gesamtübersicht'!V73*(100+'GuV - Gesamtübersicht'!$E$73)%+Invest!T14*(100+#REF!)%+Invest!T15*(100+#REF!)%+#REF!*(100+#REF!)%</f>
        <v>#REF!</v>
      </c>
      <c r="S33" s="28" t="e">
        <f>'GuV - Gesamtübersicht'!W64*(100+'GuV - Gesamtübersicht'!$E$64)%+'GuV - Gesamtübersicht'!W65*(100+'GuV - Gesamtübersicht'!$E$65)%+'GuV - Gesamtübersicht'!W66*(100+'GuV - Gesamtübersicht'!$E$66)%+'GuV - Gesamtübersicht'!W67*(100+'GuV - Gesamtübersicht'!$E$67)%+'GuV - Gesamtübersicht'!W68*(100+'GuV - Gesamtübersicht'!$E$68)%+'GuV - Gesamtübersicht'!#REF!*(100+'GuV - Gesamtübersicht'!#REF!)%+'GuV - Gesamtübersicht'!W73*(100+'GuV - Gesamtübersicht'!$E$73)%+Invest!U14*(100+#REF!)%+Invest!U15*(100+#REF!)%+#REF!*(100+#REF!)%</f>
        <v>#REF!</v>
      </c>
      <c r="T33" s="28" t="e">
        <f>'GuV - Gesamtübersicht'!X64*(100+'GuV - Gesamtübersicht'!$E$64)%+'GuV - Gesamtübersicht'!X65*(100+'GuV - Gesamtübersicht'!$E$65)%+'GuV - Gesamtübersicht'!X66*(100+'GuV - Gesamtübersicht'!$E$66)%+'GuV - Gesamtübersicht'!X67*(100+'GuV - Gesamtübersicht'!$E$67)%+'GuV - Gesamtübersicht'!X68*(100+'GuV - Gesamtübersicht'!$E$68)%+'GuV - Gesamtübersicht'!#REF!*(100+'GuV - Gesamtübersicht'!#REF!)%+'GuV - Gesamtübersicht'!X73*(100+'GuV - Gesamtübersicht'!$E$73)%+Invest!V14*(100+#REF!)%+Invest!V15*(100+#REF!)%+#REF!*(100+#REF!)%</f>
        <v>#REF!</v>
      </c>
      <c r="U33" s="28" t="e">
        <f>'GuV - Gesamtübersicht'!Y64*(100+'GuV - Gesamtübersicht'!$E$64)%+'GuV - Gesamtübersicht'!Y65*(100+'GuV - Gesamtübersicht'!$E$65)%+'GuV - Gesamtübersicht'!Y66*(100+'GuV - Gesamtübersicht'!$E$66)%+'GuV - Gesamtübersicht'!Y67*(100+'GuV - Gesamtübersicht'!$E$67)%+'GuV - Gesamtübersicht'!Y68*(100+'GuV - Gesamtübersicht'!$E$68)%+'GuV - Gesamtübersicht'!#REF!*(100+'GuV - Gesamtübersicht'!#REF!)%+'GuV - Gesamtübersicht'!Y73*(100+'GuV - Gesamtübersicht'!$E$73)%+Invest!W14*(100+#REF!)%+Invest!W15*(100+#REF!)%+#REF!*(100+#REF!)%</f>
        <v>#REF!</v>
      </c>
      <c r="V33" s="28" t="e">
        <f>'GuV - Gesamtübersicht'!Z64*(100+'GuV - Gesamtübersicht'!$E$64)%+'GuV - Gesamtübersicht'!Z65*(100+'GuV - Gesamtübersicht'!$E$65)%+'GuV - Gesamtübersicht'!Z66*(100+'GuV - Gesamtübersicht'!$E$66)%+'GuV - Gesamtübersicht'!Z67*(100+'GuV - Gesamtübersicht'!$E$67)%+'GuV - Gesamtübersicht'!Z68*(100+'GuV - Gesamtübersicht'!$E$68)%+'GuV - Gesamtübersicht'!#REF!*(100+'GuV - Gesamtübersicht'!#REF!)%+'GuV - Gesamtübersicht'!Z73*(100+'GuV - Gesamtübersicht'!$E$73)%+Invest!X14*(100+#REF!)%+Invest!X15*(100+#REF!)%+#REF!*(100+#REF!)%</f>
        <v>#REF!</v>
      </c>
      <c r="W33" s="28" t="e">
        <f>'GuV - Gesamtübersicht'!AA64*(100+'GuV - Gesamtübersicht'!$E$64)%+'GuV - Gesamtübersicht'!AA65*(100+'GuV - Gesamtübersicht'!$E$65)%+'GuV - Gesamtübersicht'!AA66*(100+'GuV - Gesamtübersicht'!$E$66)%+'GuV - Gesamtübersicht'!AA67*(100+'GuV - Gesamtübersicht'!$E$67)%+'GuV - Gesamtübersicht'!AA68*(100+'GuV - Gesamtübersicht'!$E$68)%+'GuV - Gesamtübersicht'!#REF!*(100+'GuV - Gesamtübersicht'!#REF!)%+'GuV - Gesamtübersicht'!AA73*(100+'GuV - Gesamtübersicht'!$E$73)%+Invest!Y14*(100+#REF!)%+Invest!Y15*(100+#REF!)%+#REF!*(100+#REF!)%</f>
        <v>#REF!</v>
      </c>
      <c r="X33" s="28" t="e">
        <f>'GuV - Gesamtübersicht'!AB64*(100+'GuV - Gesamtübersicht'!$E$64)%+'GuV - Gesamtübersicht'!AB65*(100+'GuV - Gesamtübersicht'!$E$65)%+'GuV - Gesamtübersicht'!AB66*(100+'GuV - Gesamtübersicht'!$E$66)%+'GuV - Gesamtübersicht'!AB67*(100+'GuV - Gesamtübersicht'!$E$67)%+'GuV - Gesamtübersicht'!AB68*(100+'GuV - Gesamtübersicht'!$E$68)%+'GuV - Gesamtübersicht'!#REF!*(100+'GuV - Gesamtübersicht'!#REF!)%+'GuV - Gesamtübersicht'!AB73*(100+'GuV - Gesamtübersicht'!$E$73)%+Invest!Z14*(100+#REF!)%+Invest!Z15*(100+#REF!)%+#REF!*(100+#REF!)%</f>
        <v>#REF!</v>
      </c>
      <c r="Y33" s="28" t="e">
        <f>'GuV - Gesamtübersicht'!AC64*(100+'GuV - Gesamtübersicht'!$E$64)%+'GuV - Gesamtübersicht'!AC65*(100+'GuV - Gesamtübersicht'!$E$65)%+'GuV - Gesamtübersicht'!AC66*(100+'GuV - Gesamtübersicht'!$E$66)%+'GuV - Gesamtübersicht'!AC67*(100+'GuV - Gesamtübersicht'!$E$67)%+'GuV - Gesamtübersicht'!AC68*(100+'GuV - Gesamtübersicht'!$E$68)%+'GuV - Gesamtübersicht'!#REF!*(100+'GuV - Gesamtübersicht'!#REF!)%+'GuV - Gesamtübersicht'!AC73*(100+'GuV - Gesamtübersicht'!$E$73)%+Invest!AA14*(100+#REF!)%+Invest!AA15*(100+#REF!)%+#REF!*(100+#REF!)%</f>
        <v>#REF!</v>
      </c>
      <c r="Z33" s="28" t="e">
        <f>'GuV - Gesamtübersicht'!AD64*(100+'GuV - Gesamtübersicht'!$E$64)%+'GuV - Gesamtübersicht'!AD65*(100+'GuV - Gesamtübersicht'!$E$65)%+'GuV - Gesamtübersicht'!AD66*(100+'GuV - Gesamtübersicht'!$E$66)%+'GuV - Gesamtübersicht'!AD67*(100+'GuV - Gesamtübersicht'!$E$67)%+'GuV - Gesamtübersicht'!AD68*(100+'GuV - Gesamtübersicht'!$E$68)%+'GuV - Gesamtübersicht'!#REF!*(100+'GuV - Gesamtübersicht'!#REF!)%+'GuV - Gesamtübersicht'!AD73*(100+'GuV - Gesamtübersicht'!$E$73)%+Invest!AB14*(100+#REF!)%+Invest!AB15*(100+#REF!)%+#REF!*(100+#REF!)%</f>
        <v>#REF!</v>
      </c>
      <c r="AA33" s="28" t="e">
        <f>'GuV - Gesamtübersicht'!AE64*(100+'GuV - Gesamtübersicht'!$E$64)%+'GuV - Gesamtübersicht'!AE65*(100+'GuV - Gesamtübersicht'!$E$65)%+'GuV - Gesamtübersicht'!AE66*(100+'GuV - Gesamtübersicht'!$E$66)%+'GuV - Gesamtübersicht'!AE67*(100+'GuV - Gesamtübersicht'!$E$67)%+'GuV - Gesamtübersicht'!AE68*(100+'GuV - Gesamtübersicht'!$E$68)%+'GuV - Gesamtübersicht'!#REF!*(100+'GuV - Gesamtübersicht'!#REF!)%+'GuV - Gesamtübersicht'!AE73*(100+'GuV - Gesamtübersicht'!$E$73)%+Invest!AC14*(100+#REF!)%+Invest!AC15*(100+#REF!)%+#REF!*(100+#REF!)%</f>
        <v>#REF!</v>
      </c>
      <c r="AB33" s="28" t="e">
        <f>'GuV - Gesamtübersicht'!AF64*(100+'GuV - Gesamtübersicht'!$E$64)%+'GuV - Gesamtübersicht'!AF65*(100+'GuV - Gesamtübersicht'!$E$65)%+'GuV - Gesamtübersicht'!AF66*(100+'GuV - Gesamtübersicht'!$E$66)%+'GuV - Gesamtübersicht'!AF67*(100+'GuV - Gesamtübersicht'!$E$67)%+'GuV - Gesamtübersicht'!AF68*(100+'GuV - Gesamtübersicht'!$E$68)%+'GuV - Gesamtübersicht'!#REF!*(100+'GuV - Gesamtübersicht'!#REF!)%+'GuV - Gesamtübersicht'!AF73*(100+'GuV - Gesamtübersicht'!$E$73)%+Invest!AD14*(100+#REF!)%+Invest!AD15*(100+#REF!)%+#REF!*(100+#REF!)%</f>
        <v>#REF!</v>
      </c>
      <c r="AE33" s="28" t="e">
        <f>'GuV - Gesamtübersicht'!#REF!*(100+'GuV - Gesamtübersicht'!$E$64)%+'GuV - Gesamtübersicht'!#REF!*(100+'GuV - Gesamtübersicht'!$E$65)%+'GuV - Gesamtübersicht'!#REF!*(100+'GuV - Gesamtübersicht'!$E$66)%+'GuV - Gesamtübersicht'!#REF!*(100+'GuV - Gesamtübersicht'!$E$67)%+'GuV - Gesamtübersicht'!#REF!*(100+'GuV - Gesamtübersicht'!$E$68)%+'GuV - Gesamtübersicht'!#REF!*(100+'GuV - Gesamtübersicht'!#REF!)%+'GuV - Gesamtübersicht'!#REF!*(100+'GuV - Gesamtübersicht'!$E$73)%+Invest!#REF!*(100+#REF!)%+Invest!#REF!*(100+#REF!)%+#REF!*(100+#REF!)%</f>
        <v>#REF!</v>
      </c>
      <c r="AG33" s="28" t="e">
        <f>'GuV - Gesamtübersicht'!#REF!*(100+'GuV - Gesamtübersicht'!$E$64)%+'GuV - Gesamtübersicht'!#REF!*(100+'GuV - Gesamtübersicht'!$E$65)%+'GuV - Gesamtübersicht'!#REF!*(100+'GuV - Gesamtübersicht'!$E$66)%+'GuV - Gesamtübersicht'!#REF!*(100+'GuV - Gesamtübersicht'!$E$67)%+'GuV - Gesamtübersicht'!#REF!*(100+'GuV - Gesamtübersicht'!$E$68)%+'GuV - Gesamtübersicht'!#REF!*(100+'GuV - Gesamtübersicht'!#REF!)%+'GuV - Gesamtübersicht'!#REF!*(100+'GuV - Gesamtübersicht'!$E$73)%+Invest!#REF!*(100+#REF!)%+Invest!#REF!*(100+#REF!)%+#REF!*(100+#REF!)%</f>
        <v>#REF!</v>
      </c>
      <c r="AI33" s="28" t="e">
        <f>'GuV - Gesamtübersicht'!#REF!*(100+'GuV - Gesamtübersicht'!$E$64)%+'GuV - Gesamtübersicht'!#REF!*(100+'GuV - Gesamtübersicht'!$E$65)%+'GuV - Gesamtübersicht'!#REF!*(100+'GuV - Gesamtübersicht'!$E$66)%+'GuV - Gesamtübersicht'!#REF!*(100+'GuV - Gesamtübersicht'!$E$67)%+'GuV - Gesamtübersicht'!#REF!*(100+'GuV - Gesamtübersicht'!$E$68)%+'GuV - Gesamtübersicht'!#REF!*(100+'GuV - Gesamtübersicht'!#REF!)%+'GuV - Gesamtübersicht'!#REF!*(100+'GuV - Gesamtübersicht'!$E$73)%+Invest!#REF!*(100+#REF!)%+Invest!#REF!*(100+#REF!)%+#REF!*(100+#REF!)%</f>
        <v>#REF!</v>
      </c>
    </row>
    <row r="34" spans="3:35" x14ac:dyDescent="0.2">
      <c r="C34" s="31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E34" s="28"/>
      <c r="AG34" s="28"/>
      <c r="AI34" s="28"/>
    </row>
    <row r="35" spans="3:35" x14ac:dyDescent="0.2">
      <c r="C35" s="31" t="s">
        <v>160</v>
      </c>
      <c r="E35" s="35">
        <v>100</v>
      </c>
      <c r="F35" s="35">
        <v>100</v>
      </c>
      <c r="G35" s="35">
        <v>100</v>
      </c>
      <c r="H35" s="35">
        <v>100</v>
      </c>
      <c r="I35" s="35">
        <v>100</v>
      </c>
      <c r="J35" s="35">
        <v>100</v>
      </c>
      <c r="K35" s="35">
        <v>100</v>
      </c>
      <c r="L35" s="35">
        <v>100</v>
      </c>
      <c r="M35" s="35">
        <v>100</v>
      </c>
      <c r="N35" s="35">
        <v>100</v>
      </c>
      <c r="O35" s="35">
        <v>100</v>
      </c>
      <c r="P35" s="35">
        <v>100</v>
      </c>
      <c r="Q35" s="35">
        <v>100</v>
      </c>
      <c r="R35" s="35">
        <v>100</v>
      </c>
      <c r="S35" s="35">
        <v>100</v>
      </c>
      <c r="T35" s="35">
        <v>100</v>
      </c>
      <c r="U35" s="35">
        <v>100</v>
      </c>
      <c r="V35" s="35">
        <v>100</v>
      </c>
      <c r="W35" s="35">
        <v>100</v>
      </c>
      <c r="X35" s="35">
        <v>100</v>
      </c>
      <c r="Y35" s="35">
        <v>100</v>
      </c>
      <c r="Z35" s="35">
        <v>100</v>
      </c>
      <c r="AA35" s="35">
        <v>100</v>
      </c>
      <c r="AB35" s="35">
        <v>100</v>
      </c>
      <c r="AE35" s="35">
        <v>100</v>
      </c>
      <c r="AG35" s="35">
        <v>100</v>
      </c>
      <c r="AI35" s="35">
        <v>100</v>
      </c>
    </row>
    <row r="36" spans="3:35" x14ac:dyDescent="0.2">
      <c r="C36" s="31" t="s">
        <v>158</v>
      </c>
      <c r="E36" s="35">
        <f>Stammdaten!$E$15</f>
        <v>15</v>
      </c>
      <c r="F36" s="35">
        <f>Stammdaten!$E$15</f>
        <v>15</v>
      </c>
      <c r="G36" s="35">
        <f>Stammdaten!$E$15</f>
        <v>15</v>
      </c>
      <c r="H36" s="35">
        <f>Stammdaten!$E$15</f>
        <v>15</v>
      </c>
      <c r="I36" s="35">
        <f>Stammdaten!$E$15</f>
        <v>15</v>
      </c>
      <c r="J36" s="35">
        <f>Stammdaten!$E$15</f>
        <v>15</v>
      </c>
      <c r="K36" s="35">
        <f>Stammdaten!$E$15</f>
        <v>15</v>
      </c>
      <c r="L36" s="35">
        <f>Stammdaten!$E$15</f>
        <v>15</v>
      </c>
      <c r="M36" s="35">
        <f>Stammdaten!$E$15</f>
        <v>15</v>
      </c>
      <c r="N36" s="35">
        <f>Stammdaten!$E$15</f>
        <v>15</v>
      </c>
      <c r="O36" s="35">
        <f>Stammdaten!$E$15</f>
        <v>15</v>
      </c>
      <c r="P36" s="35">
        <f>Stammdaten!$E$15</f>
        <v>15</v>
      </c>
      <c r="Q36" s="35">
        <f>Stammdaten!$E$15</f>
        <v>15</v>
      </c>
      <c r="R36" s="35">
        <f>Stammdaten!$E$15</f>
        <v>15</v>
      </c>
      <c r="S36" s="35">
        <f>Stammdaten!$E$15</f>
        <v>15</v>
      </c>
      <c r="T36" s="35">
        <f>Stammdaten!$E$15</f>
        <v>15</v>
      </c>
      <c r="U36" s="35">
        <f>Stammdaten!$E$15</f>
        <v>15</v>
      </c>
      <c r="V36" s="35">
        <f>Stammdaten!$E$15</f>
        <v>15</v>
      </c>
      <c r="W36" s="35">
        <f>Stammdaten!$E$15</f>
        <v>15</v>
      </c>
      <c r="X36" s="35">
        <f>Stammdaten!$E$15</f>
        <v>15</v>
      </c>
      <c r="Y36" s="35">
        <f>Stammdaten!$E$15</f>
        <v>15</v>
      </c>
      <c r="Z36" s="35">
        <f>Stammdaten!$E$15</f>
        <v>15</v>
      </c>
      <c r="AA36" s="35">
        <f>Stammdaten!$E$15</f>
        <v>15</v>
      </c>
      <c r="AB36" s="35">
        <f>Stammdaten!$E$15</f>
        <v>15</v>
      </c>
      <c r="AE36" s="35">
        <f>Stammdaten!$E$15</f>
        <v>15</v>
      </c>
      <c r="AG36" s="35">
        <f>Stammdaten!$E$15</f>
        <v>15</v>
      </c>
      <c r="AI36" s="35">
        <f>Stammdaten!$E$15</f>
        <v>15</v>
      </c>
    </row>
    <row r="38" spans="3:35" x14ac:dyDescent="0.2">
      <c r="D38" s="49">
        <v>0</v>
      </c>
      <c r="E38" s="49">
        <v>30</v>
      </c>
      <c r="F38" s="49">
        <v>60</v>
      </c>
      <c r="G38" s="49">
        <v>90</v>
      </c>
      <c r="H38" s="49">
        <v>120</v>
      </c>
      <c r="I38" s="49">
        <v>150</v>
      </c>
      <c r="J38" s="49">
        <v>180</v>
      </c>
      <c r="K38" s="49">
        <v>210</v>
      </c>
      <c r="L38" s="49">
        <v>240</v>
      </c>
      <c r="M38" s="49">
        <v>270</v>
      </c>
      <c r="N38" s="49">
        <v>300</v>
      </c>
      <c r="O38" s="49">
        <v>330</v>
      </c>
      <c r="P38" s="49">
        <v>360</v>
      </c>
      <c r="Q38" s="49">
        <v>390</v>
      </c>
      <c r="R38" s="49">
        <v>420</v>
      </c>
      <c r="S38" s="49">
        <v>450</v>
      </c>
      <c r="T38" s="49">
        <v>480</v>
      </c>
      <c r="U38" s="49">
        <v>510</v>
      </c>
      <c r="V38" s="49">
        <v>540</v>
      </c>
      <c r="W38" s="49">
        <v>570</v>
      </c>
      <c r="X38" s="49">
        <v>600</v>
      </c>
      <c r="Y38" s="49">
        <v>630</v>
      </c>
      <c r="Z38" s="49">
        <v>660</v>
      </c>
      <c r="AA38" s="49">
        <v>690</v>
      </c>
      <c r="AB38" s="49">
        <v>720</v>
      </c>
      <c r="AE38" s="49"/>
      <c r="AG38" s="49"/>
      <c r="AI38" s="49"/>
    </row>
    <row r="39" spans="3:35" x14ac:dyDescent="0.2">
      <c r="E39"/>
    </row>
    <row r="40" spans="3:35" x14ac:dyDescent="0.2">
      <c r="C40" s="31" t="s">
        <v>161</v>
      </c>
      <c r="E40" s="35" t="e">
        <f>IF(AND(E36&lt;E38,E36&gt;=D38),(30-MOD(E36,30))/30*E35%*E33,0)+IF(AND(E36+30&lt;E38,E36+30&gt;=D38),(MOD(E36,30))/30*E35%*E33,0)</f>
        <v>#REF!</v>
      </c>
      <c r="F40" s="35" t="e">
        <f>IF(AND(F36&lt;F38,F36&gt;=E38),(30-MOD(F36,30))/30*F35%*E33,0)+IF(AND(F36+30&lt;F38,F36+30&gt;=E38),(MOD(F36,30))/30*F35%*E33,0)</f>
        <v>#REF!</v>
      </c>
      <c r="G40" s="35">
        <f>IF(AND(G36&lt;G38,G36&gt;=F38),(30-MOD(G36,30))/30*G35%*E33,0)+IF(AND(G36+30&lt;G38,G36+30&gt;=F38),(MOD(G36,30))/30*G35%*E33,0)</f>
        <v>0</v>
      </c>
      <c r="H40" s="35">
        <f>IF(AND(H36&lt;H38,H36&gt;=G38),(30-MOD(H36,30))/30*H35%*E33,0)+IF(AND(H36+30&lt;H38,H36+30&gt;=G38),(MOD(H36,30))/30*H35%*E33,0)</f>
        <v>0</v>
      </c>
      <c r="I40" s="35">
        <f>IF(AND(I36&lt;I38,I36&gt;=H38),(30-MOD(I36,30))/30*I35%*E33,0)+IF(AND(I36+30&lt;I38,I36+30&gt;=H38),(MOD(I36,30))/30*I35%*E33,0)</f>
        <v>0</v>
      </c>
      <c r="J40" s="35">
        <f>IF(AND(J36&lt;J38,J36&gt;=I38),(30-MOD(J36,30))/30*J35%*E33,0)+IF(AND(J36+30&lt;J38,J36+30&gt;=I38),(MOD(J36,30))/30*J35%*E33,0)</f>
        <v>0</v>
      </c>
      <c r="K40" s="35">
        <f>IF(AND(K36&lt;K38,K36&gt;=J38),(30-MOD(K36,30))/30*K35%*E33,0)+IF(AND(K36+30&lt;K38,K36+30&gt;=J38),(MOD(K36,30))/30*K35%*E33,0)</f>
        <v>0</v>
      </c>
      <c r="L40" s="35">
        <f>IF(AND(L36&lt;L38,L36&gt;=K38),(30-MOD(L36,30))/30*L35%*E33,0)+IF(AND(L36+30&lt;L38,L36+30&gt;=K38),(MOD(L36,30))/30*L35%*E33,0)</f>
        <v>0</v>
      </c>
      <c r="M40" s="35">
        <f>IF(AND(M36&lt;M38,M36&gt;=L38),(30-MOD(M36,30))/30*M35%*E33,0)+IF(AND(M36+30&lt;M38,M36+30&gt;=L38),(MOD(M36,30))/30*M35%*E33,0)</f>
        <v>0</v>
      </c>
      <c r="N40" s="35">
        <f>IF(AND(N36&lt;N38,N36&gt;=M38),(30-MOD(N36,30))/30*N35%*E33,0)+IF(AND(N36+30&lt;N38,N36+30&gt;=M38),(MOD(N36,30))/30*N35%*E33,0)</f>
        <v>0</v>
      </c>
      <c r="O40" s="35">
        <f>IF(AND(O36&lt;O38,O36&gt;=N38),(30-MOD(O36,30))/30*O35%*E33,0)+IF(AND(O36+30&lt;O38,O36+30&gt;=N38),(MOD(O36,30))/30*O35%*E33,0)</f>
        <v>0</v>
      </c>
      <c r="P40" s="35">
        <f>IF(AND($P36&lt;$P38,$P36&gt;=$O38),(30-MOD($P36,30))/30*$P35%*E33,0)+IF(AND($P36+30&lt;$P38,$P36+30&gt;=$O38),(MOD($P36,30))/30*$P35%*E33,0)</f>
        <v>0</v>
      </c>
      <c r="Q40" s="35">
        <f t="shared" ref="Q40" si="13">IF(AND($P36&lt;$P38,$P36&gt;=$O38),(30-MOD($P36,30))/30*$P35%*F33,0)+IF(AND($P36+30&lt;$P38,$P36+30&gt;=$O38),(MOD($P36,30))/30*$P35%*F33,0)</f>
        <v>0</v>
      </c>
      <c r="R40" s="35">
        <f t="shared" ref="R40" si="14">IF(AND($P36&lt;$P38,$P36&gt;=$O38),(30-MOD($P36,30))/30*$P35%*G33,0)+IF(AND($P36+30&lt;$P38,$P36+30&gt;=$O38),(MOD($P36,30))/30*$P35%*G33,0)</f>
        <v>0</v>
      </c>
      <c r="S40" s="35">
        <f t="shared" ref="S40" si="15">IF(AND($P36&lt;$P38,$P36&gt;=$O38),(30-MOD($P36,30))/30*$P35%*H33,0)+IF(AND($P36+30&lt;$P38,$P36+30&gt;=$O38),(MOD($P36,30))/30*$P35%*H33,0)</f>
        <v>0</v>
      </c>
      <c r="T40" s="35">
        <f t="shared" ref="T40" si="16">IF(AND($P36&lt;$P38,$P36&gt;=$O38),(30-MOD($P36,30))/30*$P35%*I33,0)+IF(AND($P36+30&lt;$P38,$P36+30&gt;=$O38),(MOD($P36,30))/30*$P35%*I33,0)</f>
        <v>0</v>
      </c>
      <c r="U40" s="35">
        <f t="shared" ref="U40" si="17">IF(AND($P36&lt;$P38,$P36&gt;=$O38),(30-MOD($P36,30))/30*$P35%*J33,0)+IF(AND($P36+30&lt;$P38,$P36+30&gt;=$O38),(MOD($P36,30))/30*$P35%*J33,0)</f>
        <v>0</v>
      </c>
      <c r="V40" s="35">
        <f t="shared" ref="V40" si="18">IF(AND($P36&lt;$P38,$P36&gt;=$O38),(30-MOD($P36,30))/30*$P35%*K33,0)+IF(AND($P36+30&lt;$P38,$P36+30&gt;=$O38),(MOD($P36,30))/30*$P35%*K33,0)</f>
        <v>0</v>
      </c>
      <c r="W40" s="35">
        <f t="shared" ref="W40" si="19">IF(AND($P36&lt;$P38,$P36&gt;=$O38),(30-MOD($P36,30))/30*$P35%*L33,0)+IF(AND($P36+30&lt;$P38,$P36+30&gt;=$O38),(MOD($P36,30))/30*$P35%*L33,0)</f>
        <v>0</v>
      </c>
      <c r="X40" s="35">
        <f t="shared" ref="X40" si="20">IF(AND($P36&lt;$P38,$P36&gt;=$O38),(30-MOD($P36,30))/30*$P35%*M33,0)+IF(AND($P36+30&lt;$P38,$P36+30&gt;=$O38),(MOD($P36,30))/30*$P35%*M33,0)</f>
        <v>0</v>
      </c>
      <c r="Y40" s="35">
        <f t="shared" ref="Y40" si="21">IF(AND($P36&lt;$P38,$P36&gt;=$O38),(30-MOD($P36,30))/30*$P35%*N33,0)+IF(AND($P36+30&lt;$P38,$P36+30&gt;=$O38),(MOD($P36,30))/30*$P35%*N33,0)</f>
        <v>0</v>
      </c>
      <c r="Z40" s="35">
        <f t="shared" ref="Z40" si="22">IF(AND($P36&lt;$P38,$P36&gt;=$O38),(30-MOD($P36,30))/30*$P35%*O33,0)+IF(AND($P36+30&lt;$P38,$P36+30&gt;=$O38),(MOD($P36,30))/30*$P35%*O33,0)</f>
        <v>0</v>
      </c>
      <c r="AA40" s="35">
        <f t="shared" ref="AA40" si="23">IF(AND($P36&lt;$P38,$P36&gt;=$O38),(30-MOD($P36,30))/30*$P35%*P33,0)+IF(AND($P36+30&lt;$P38,$P36+30&gt;=$O38),(MOD($P36,30))/30*$P35%*P33,0)</f>
        <v>0</v>
      </c>
      <c r="AB40" s="35">
        <f t="shared" ref="AB40" si="24">IF(AND($P36&lt;$P38,$P36&gt;=$O38),(30-MOD($P36,30))/30*$P35%*Q33,0)+IF(AND($P36+30&lt;$P38,$P36+30&gt;=$O38),(MOD($P36,30))/30*$P35%*Q33,0)</f>
        <v>0</v>
      </c>
      <c r="AE40" s="35">
        <f>IF(AND($P36&lt;$P38,$P36&gt;=$O38),(30-MOD($P36,30))/30*$P35%*R33,0)+IF(AND($P36+30&lt;$P38,$P36+30&gt;=$O38),(MOD($P36,30))/30*$P35%*R33,0)</f>
        <v>0</v>
      </c>
      <c r="AG40" s="35"/>
      <c r="AI40" s="35"/>
    </row>
    <row r="41" spans="3:35" x14ac:dyDescent="0.2">
      <c r="C41" s="31" t="s">
        <v>162</v>
      </c>
      <c r="F41" s="35" t="e">
        <f>IF(AND(E36&lt;E38,E36&gt;=D38),(30-MOD(E36,30))/30*E35%*F33,0)+IF(AND(E36+30&lt;E38,E36+30&gt;=D38),(MOD(E36,30))/30*E35%*F33,0)</f>
        <v>#REF!</v>
      </c>
      <c r="G41" s="35" t="e">
        <f>IF(AND(F36&lt;F38,F36&gt;=E38),(30-MOD(F36,30))/30*F35%*F33,0)+IF(AND(F36+30&lt;F38,F36+30&gt;=E38),(MOD(F36,30))/30*F35%*F33,0)</f>
        <v>#REF!</v>
      </c>
      <c r="H41" s="35">
        <f>IF(AND(G36&lt;G38,G36&gt;=F38),(30-MOD(G36,30))/30*G35%*F33,0)+IF(AND(G36+30&lt;G38,G36+30&gt;=F38),(MOD(G36,30))/30*G35%*F33,0)</f>
        <v>0</v>
      </c>
      <c r="I41" s="35">
        <f>IF(AND(H36&lt;H38,H36&gt;=G38),(30-MOD(H36,30))/30*H35%*F33,0)+IF(AND(H36+30&lt;H38,H36+30&gt;=G38),(MOD(H36,30))/30*H35%*F33,0)</f>
        <v>0</v>
      </c>
      <c r="J41" s="35">
        <f>IF(AND(I36&lt;I38,I36&gt;=H38),(30-MOD(I36,30))/30*I35%*F33,0)+IF(AND(I36+30&lt;I38,I36+30&gt;=H38),(MOD(I36,30))/30*I35%*F33,0)</f>
        <v>0</v>
      </c>
      <c r="K41" s="35">
        <f>IF(AND(J36&lt;J38,J36&gt;=I38),(30-MOD(J36,30))/30*J35%*F33,0)+IF(AND(J36+30&lt;J38,J36+30&gt;=I38),(MOD(J36,30))/30*J35%*F33,0)</f>
        <v>0</v>
      </c>
      <c r="L41" s="35">
        <f>IF(AND(K36&lt;K38,K36&gt;=J38),(30-MOD(K36,30))/30*K35%*F33,0)+IF(AND(K36+30&lt;K38,K36+30&gt;=J38),(MOD(K36,30))/30*K35%*F33,0)</f>
        <v>0</v>
      </c>
      <c r="M41" s="35">
        <f>IF(AND(L36&lt;L38,L36&gt;=K38),(30-MOD(L36,30))/30*L35%*F33,0)+IF(AND(L36+30&lt;L38,L36+30&gt;=K38),(MOD(L36,30))/30*L35%*F33,0)</f>
        <v>0</v>
      </c>
      <c r="N41" s="35">
        <f>IF(AND(M36&lt;M38,M36&gt;=L38),(30-MOD(M36,30))/30*M35%*F33,0)+IF(AND(M36+30&lt;M38,M36+30&gt;=L38),(MOD(M36,30))/30*M35%*F33,0)</f>
        <v>0</v>
      </c>
      <c r="O41" s="35">
        <f>IF(AND(N36&lt;N38,N36&gt;=M38),(30-MOD(N36,30))/30*N35%*F33,0)+IF(AND(N36+30&lt;N38,N36+30&gt;=M38),(MOD(N36,30))/30*N35%*F33,0)</f>
        <v>0</v>
      </c>
      <c r="P41" s="35">
        <f>IF(AND($O36&lt;$O38,$O36&gt;=$N38),(30-MOD($O36,30))/30*$O35%*F33,0)+IF(AND($O36+30&lt;$O38,$O36+30&gt;=$N38),(MOD($O36,30))/30*$O35%*F33,0)</f>
        <v>0</v>
      </c>
      <c r="Q41" s="35">
        <f t="shared" ref="Q41" si="25">IF(AND($O36&lt;$O38,$O36&gt;=$N38),(30-MOD($O36,30))/30*$O35%*G33,0)+IF(AND($O36+30&lt;$O38,$O36+30&gt;=$N38),(MOD($O36,30))/30*$O35%*G33,0)</f>
        <v>0</v>
      </c>
      <c r="R41" s="35">
        <f t="shared" ref="R41" si="26">IF(AND($O36&lt;$O38,$O36&gt;=$N38),(30-MOD($O36,30))/30*$O35%*H33,0)+IF(AND($O36+30&lt;$O38,$O36+30&gt;=$N38),(MOD($O36,30))/30*$O35%*H33,0)</f>
        <v>0</v>
      </c>
      <c r="S41" s="35">
        <f t="shared" ref="S41" si="27">IF(AND($O36&lt;$O38,$O36&gt;=$N38),(30-MOD($O36,30))/30*$O35%*I33,0)+IF(AND($O36+30&lt;$O38,$O36+30&gt;=$N38),(MOD($O36,30))/30*$O35%*I33,0)</f>
        <v>0</v>
      </c>
      <c r="T41" s="35">
        <f t="shared" ref="T41" si="28">IF(AND($O36&lt;$O38,$O36&gt;=$N38),(30-MOD($O36,30))/30*$O35%*J33,0)+IF(AND($O36+30&lt;$O38,$O36+30&gt;=$N38),(MOD($O36,30))/30*$O35%*J33,0)</f>
        <v>0</v>
      </c>
      <c r="U41" s="35">
        <f t="shared" ref="U41" si="29">IF(AND($O36&lt;$O38,$O36&gt;=$N38),(30-MOD($O36,30))/30*$O35%*K33,0)+IF(AND($O36+30&lt;$O38,$O36+30&gt;=$N38),(MOD($O36,30))/30*$O35%*K33,0)</f>
        <v>0</v>
      </c>
      <c r="V41" s="35">
        <f t="shared" ref="V41" si="30">IF(AND($O36&lt;$O38,$O36&gt;=$N38),(30-MOD($O36,30))/30*$O35%*L33,0)+IF(AND($O36+30&lt;$O38,$O36+30&gt;=$N38),(MOD($O36,30))/30*$O35%*L33,0)</f>
        <v>0</v>
      </c>
      <c r="W41" s="35">
        <f t="shared" ref="W41" si="31">IF(AND($O36&lt;$O38,$O36&gt;=$N38),(30-MOD($O36,30))/30*$O35%*M33,0)+IF(AND($O36+30&lt;$O38,$O36+30&gt;=$N38),(MOD($O36,30))/30*$O35%*M33,0)</f>
        <v>0</v>
      </c>
      <c r="X41" s="35">
        <f t="shared" ref="X41" si="32">IF(AND($O36&lt;$O38,$O36&gt;=$N38),(30-MOD($O36,30))/30*$O35%*N33,0)+IF(AND($O36+30&lt;$O38,$O36+30&gt;=$N38),(MOD($O36,30))/30*$O35%*N33,0)</f>
        <v>0</v>
      </c>
      <c r="Y41" s="35">
        <f t="shared" ref="Y41" si="33">IF(AND($O36&lt;$O38,$O36&gt;=$N38),(30-MOD($O36,30))/30*$O35%*O33,0)+IF(AND($O36+30&lt;$O38,$O36+30&gt;=$N38),(MOD($O36,30))/30*$O35%*O33,0)</f>
        <v>0</v>
      </c>
      <c r="Z41" s="35">
        <f t="shared" ref="Z41" si="34">IF(AND($O36&lt;$O38,$O36&gt;=$N38),(30-MOD($O36,30))/30*$O35%*P33,0)+IF(AND($O36+30&lt;$O38,$O36+30&gt;=$N38),(MOD($O36,30))/30*$O35%*P33,0)</f>
        <v>0</v>
      </c>
      <c r="AA41" s="35">
        <f t="shared" ref="AA41" si="35">IF(AND($O36&lt;$O38,$O36&gt;=$N38),(30-MOD($O36,30))/30*$O35%*Q33,0)+IF(AND($O36+30&lt;$O38,$O36+30&gt;=$N38),(MOD($O36,30))/30*$O35%*Q33,0)</f>
        <v>0</v>
      </c>
      <c r="AB41" s="35">
        <f t="shared" ref="AB41" si="36">IF(AND($O36&lt;$O38,$O36&gt;=$N38),(30-MOD($O36,30))/30*$O35%*R33,0)+IF(AND($O36+30&lt;$O38,$O36+30&gt;=$N38),(MOD($O36,30))/30*$O35%*R33,0)</f>
        <v>0</v>
      </c>
      <c r="AE41" s="35">
        <f>IF(AND($O36&lt;$O38,$O36&gt;=$N38),(30-MOD($O36,30))/30*$O35%*S33,0)+IF(AND($O36+30&lt;$O38,$O36+30&gt;=$N38),(MOD($O36,30))/30*$O35%*S33,0)</f>
        <v>0</v>
      </c>
      <c r="AG41" s="35"/>
      <c r="AI41" s="35"/>
    </row>
    <row r="42" spans="3:35" x14ac:dyDescent="0.2">
      <c r="C42" s="31" t="s">
        <v>163</v>
      </c>
      <c r="G42" s="35" t="e">
        <f>IF(AND(E36&lt;E38,E36&gt;=D38),(30-MOD(E36,30))/30*E35%*G33,0)+IF(AND(E36+30&lt;E38,E36+30&gt;=D38),(MOD(E36,30))/30*E35%*G33,0)</f>
        <v>#REF!</v>
      </c>
      <c r="H42" s="35" t="e">
        <f>IF(AND(F36&lt;F38,F36&gt;=E38),(30-MOD(F36,30))/30*F35%*G33,0)+IF(AND(F36+30&lt;F38,F36+30&gt;=E38),(MOD(F36,30))/30*F35%*G33,0)</f>
        <v>#REF!</v>
      </c>
      <c r="I42" s="35">
        <f>IF(AND(G36&lt;G38,G36&gt;=F38),(30-MOD(G36,30))/30*G35%*G33,0)+IF(AND(G36+30&lt;G38,G36+30&gt;=F38),(MOD(G36,30))/30*G35%*G33,0)</f>
        <v>0</v>
      </c>
      <c r="J42" s="35">
        <f>IF(AND(H36&lt;H38,H36&gt;=G38),(30-MOD(H36,30))/30*H35%*G33,0)+IF(AND(H36+30&lt;H38,H36+30&gt;=G38),(MOD(H36,30))/30*H35%*G33,0)</f>
        <v>0</v>
      </c>
      <c r="K42" s="35">
        <f>IF(AND(I36&lt;I38,I36&gt;=H38),(30-MOD(I36,30))/30*I35%*G33,0)+IF(AND(I36+30&lt;I38,I36+30&gt;=H38),(MOD(I36,30))/30*I35%*G33,0)</f>
        <v>0</v>
      </c>
      <c r="L42" s="35">
        <f>IF(AND(J36&lt;J38,J36&gt;=I38),(30-MOD(J36,30))/30*J35%*G33,0)+IF(AND(J36+30&lt;J38,J36+30&gt;=I38),(MOD(J36,30))/30*J35%*G33,0)</f>
        <v>0</v>
      </c>
      <c r="M42" s="35">
        <f>IF(AND(K36&lt;K38,K36&gt;=J38),(30-MOD(K36,30))/30*K35%*G33,0)+IF(AND(K36+30&lt;K38,K36+30&gt;=J38),(MOD(K36,30))/30*K35%*G33,0)</f>
        <v>0</v>
      </c>
      <c r="N42" s="35">
        <f>IF(AND(L36&lt;L38,L36&gt;=K38),(30-MOD(L36,30))/30*L35%*G33,0)+IF(AND(L36+30&lt;L38,L36+30&gt;=K38),(MOD(L36,30))/30*L35%*G33,0)</f>
        <v>0</v>
      </c>
      <c r="O42" s="35">
        <f>IF(AND(M36&lt;M38,M36&gt;=L38),(30-MOD(M36,30))/30*M35%*G33,0)+IF(AND(M36+30&lt;M38,M36+30&gt;=L38),(MOD(M36,30))/30*M35%*G33,0)</f>
        <v>0</v>
      </c>
      <c r="P42" s="35">
        <f>IF(AND($N36&lt;$N38,$N36&gt;=$M38),(30-MOD($N36,30))/30*$N35%*G33,0)+IF(AND($N36+30&lt;$N38,$N36+30&gt;=$M38),(MOD($N36,30))/30*$N35%*G33,0)</f>
        <v>0</v>
      </c>
      <c r="Q42" s="35">
        <f t="shared" ref="Q42" si="37">IF(AND($N36&lt;$N38,$N36&gt;=$M38),(30-MOD($N36,30))/30*$N35%*H33,0)+IF(AND($N36+30&lt;$N38,$N36+30&gt;=$M38),(MOD($N36,30))/30*$N35%*H33,0)</f>
        <v>0</v>
      </c>
      <c r="R42" s="35">
        <f t="shared" ref="R42" si="38">IF(AND($N36&lt;$N38,$N36&gt;=$M38),(30-MOD($N36,30))/30*$N35%*I33,0)+IF(AND($N36+30&lt;$N38,$N36+30&gt;=$M38),(MOD($N36,30))/30*$N35%*I33,0)</f>
        <v>0</v>
      </c>
      <c r="S42" s="35">
        <f t="shared" ref="S42" si="39">IF(AND($N36&lt;$N38,$N36&gt;=$M38),(30-MOD($N36,30))/30*$N35%*J33,0)+IF(AND($N36+30&lt;$N38,$N36+30&gt;=$M38),(MOD($N36,30))/30*$N35%*J33,0)</f>
        <v>0</v>
      </c>
      <c r="T42" s="35">
        <f t="shared" ref="T42" si="40">IF(AND($N36&lt;$N38,$N36&gt;=$M38),(30-MOD($N36,30))/30*$N35%*K33,0)+IF(AND($N36+30&lt;$N38,$N36+30&gt;=$M38),(MOD($N36,30))/30*$N35%*K33,0)</f>
        <v>0</v>
      </c>
      <c r="U42" s="35">
        <f t="shared" ref="U42" si="41">IF(AND($N36&lt;$N38,$N36&gt;=$M38),(30-MOD($N36,30))/30*$N35%*L33,0)+IF(AND($N36+30&lt;$N38,$N36+30&gt;=$M38),(MOD($N36,30))/30*$N35%*L33,0)</f>
        <v>0</v>
      </c>
      <c r="V42" s="35">
        <f t="shared" ref="V42" si="42">IF(AND($N36&lt;$N38,$N36&gt;=$M38),(30-MOD($N36,30))/30*$N35%*M33,0)+IF(AND($N36+30&lt;$N38,$N36+30&gt;=$M38),(MOD($N36,30))/30*$N35%*M33,0)</f>
        <v>0</v>
      </c>
      <c r="W42" s="35">
        <f t="shared" ref="W42" si="43">IF(AND($N36&lt;$N38,$N36&gt;=$M38),(30-MOD($N36,30))/30*$N35%*N33,0)+IF(AND($N36+30&lt;$N38,$N36+30&gt;=$M38),(MOD($N36,30))/30*$N35%*N33,0)</f>
        <v>0</v>
      </c>
      <c r="X42" s="35">
        <f t="shared" ref="X42" si="44">IF(AND($N36&lt;$N38,$N36&gt;=$M38),(30-MOD($N36,30))/30*$N35%*O33,0)+IF(AND($N36+30&lt;$N38,$N36+30&gt;=$M38),(MOD($N36,30))/30*$N35%*O33,0)</f>
        <v>0</v>
      </c>
      <c r="Y42" s="35">
        <f t="shared" ref="Y42" si="45">IF(AND($N36&lt;$N38,$N36&gt;=$M38),(30-MOD($N36,30))/30*$N35%*P33,0)+IF(AND($N36+30&lt;$N38,$N36+30&gt;=$M38),(MOD($N36,30))/30*$N35%*P33,0)</f>
        <v>0</v>
      </c>
      <c r="Z42" s="35">
        <f t="shared" ref="Z42" si="46">IF(AND($N36&lt;$N38,$N36&gt;=$M38),(30-MOD($N36,30))/30*$N35%*Q33,0)+IF(AND($N36+30&lt;$N38,$N36+30&gt;=$M38),(MOD($N36,30))/30*$N35%*Q33,0)</f>
        <v>0</v>
      </c>
      <c r="AA42" s="35">
        <f t="shared" ref="AA42" si="47">IF(AND($N36&lt;$N38,$N36&gt;=$M38),(30-MOD($N36,30))/30*$N35%*R33,0)+IF(AND($N36+30&lt;$N38,$N36+30&gt;=$M38),(MOD($N36,30))/30*$N35%*R33,0)</f>
        <v>0</v>
      </c>
      <c r="AB42" s="35">
        <f t="shared" ref="AB42" si="48">IF(AND($N36&lt;$N38,$N36&gt;=$M38),(30-MOD($N36,30))/30*$N35%*S33,0)+IF(AND($N36+30&lt;$N38,$N36+30&gt;=$M38),(MOD($N36,30))/30*$N35%*S33,0)</f>
        <v>0</v>
      </c>
      <c r="AE42" s="35">
        <f>IF(AND($N36&lt;$N38,$N36&gt;=$M38),(30-MOD($N36,30))/30*$N35%*T33,0)+IF(AND($N36+30&lt;$N38,$N36+30&gt;=$M38),(MOD($N36,30))/30*$N35%*T33,0)</f>
        <v>0</v>
      </c>
      <c r="AG42" s="35"/>
      <c r="AI42" s="35"/>
    </row>
    <row r="43" spans="3:35" x14ac:dyDescent="0.2">
      <c r="C43" s="31" t="s">
        <v>164</v>
      </c>
      <c r="H43" s="35" t="e">
        <f>IF(AND(E36&lt;E38,E36&gt;=D38),(30-MOD(E36,30))/30*E35%*H33,0)+IF(AND(E36+30&lt;E38,E36+30&gt;=D38),(MOD(E36,30))/30*E35%*H33,0)</f>
        <v>#REF!</v>
      </c>
      <c r="I43" s="35" t="e">
        <f>IF(AND(F36&lt;F38,F36&gt;=E38),(30-MOD(F36,30))/30*F35%*H33,0)+IF(AND(F36+30&lt;F38,F36+30&gt;=E38),(MOD(F36,30))/30*F35%*H33,0)</f>
        <v>#REF!</v>
      </c>
      <c r="J43" s="35">
        <f>IF(AND(G36&lt;G38,G36&gt;=F38),(30-MOD(G36,30))/30*G35%*H33,0)+IF(AND(G36+30&lt;G38,G36+30&gt;=F38),(MOD(G36,30))/30*G35%*H33,0)</f>
        <v>0</v>
      </c>
      <c r="K43" s="35">
        <f>IF(AND(H36&lt;H38,H36&gt;=G38),(30-MOD(H36,30))/30*H35%*H33,0)+IF(AND(H36+30&lt;H38,H36+30&gt;=G38),(MOD(H36,30))/30*H35%*H33,0)</f>
        <v>0</v>
      </c>
      <c r="L43" s="35">
        <f>IF(AND(I36&lt;I38,I36&gt;=H38),(30-MOD(I36,30))/30*I35%*H33,0)+IF(AND(I36+30&lt;I38,I36+30&gt;=H38),(MOD(I36,30))/30*I35%*H33,0)</f>
        <v>0</v>
      </c>
      <c r="M43" s="35">
        <f>IF(AND(J36&lt;J38,J36&gt;=I38),(30-MOD(J36,30))/30*J35%*H33,0)+IF(AND(J36+30&lt;J38,J36+30&gt;=I38),(MOD(J36,30))/30*J35%*H33,0)</f>
        <v>0</v>
      </c>
      <c r="N43" s="35">
        <f>IF(AND(K36&lt;K38,K36&gt;=J38),(30-MOD(K36,30))/30*K35%*H33,0)+IF(AND(K36+30&lt;K38,K36+30&gt;=J38),(MOD(K36,30))/30*K35%*H33,0)</f>
        <v>0</v>
      </c>
      <c r="O43" s="35">
        <f>IF(AND(L36&lt;L38,L36&gt;=K38),(30-MOD(L36,30))/30*L35%*H33,0)+IF(AND(L36+30&lt;L38,L36+30&gt;=K38),(MOD(L36,30))/30*L35%*H33,0)</f>
        <v>0</v>
      </c>
      <c r="P43" s="35">
        <f>IF(AND($M36&lt;$M38,$M36&gt;=$L38),(30-MOD($M36,30))/30*$M35%*H33,0)+IF(AND($M36+30&lt;$M38,$M36+30&gt;=$L38),(MOD($M36,30))/30*$M35%*H33,0)</f>
        <v>0</v>
      </c>
      <c r="Q43" s="35">
        <f t="shared" ref="Q43" si="49">IF(AND($M36&lt;$M38,$M36&gt;=$L38),(30-MOD($M36,30))/30*$M35%*I33,0)+IF(AND($M36+30&lt;$M38,$M36+30&gt;=$L38),(MOD($M36,30))/30*$M35%*I33,0)</f>
        <v>0</v>
      </c>
      <c r="R43" s="35">
        <f t="shared" ref="R43" si="50">IF(AND($M36&lt;$M38,$M36&gt;=$L38),(30-MOD($M36,30))/30*$M35%*J33,0)+IF(AND($M36+30&lt;$M38,$M36+30&gt;=$L38),(MOD($M36,30))/30*$M35%*J33,0)</f>
        <v>0</v>
      </c>
      <c r="S43" s="35">
        <f t="shared" ref="S43" si="51">IF(AND($M36&lt;$M38,$M36&gt;=$L38),(30-MOD($M36,30))/30*$M35%*K33,0)+IF(AND($M36+30&lt;$M38,$M36+30&gt;=$L38),(MOD($M36,30))/30*$M35%*K33,0)</f>
        <v>0</v>
      </c>
      <c r="T43" s="35">
        <f t="shared" ref="T43" si="52">IF(AND($M36&lt;$M38,$M36&gt;=$L38),(30-MOD($M36,30))/30*$M35%*L33,0)+IF(AND($M36+30&lt;$M38,$M36+30&gt;=$L38),(MOD($M36,30))/30*$M35%*L33,0)</f>
        <v>0</v>
      </c>
      <c r="U43" s="35">
        <f t="shared" ref="U43" si="53">IF(AND($M36&lt;$M38,$M36&gt;=$L38),(30-MOD($M36,30))/30*$M35%*M33,0)+IF(AND($M36+30&lt;$M38,$M36+30&gt;=$L38),(MOD($M36,30))/30*$M35%*M33,0)</f>
        <v>0</v>
      </c>
      <c r="V43" s="35">
        <f t="shared" ref="V43" si="54">IF(AND($M36&lt;$M38,$M36&gt;=$L38),(30-MOD($M36,30))/30*$M35%*N33,0)+IF(AND($M36+30&lt;$M38,$M36+30&gt;=$L38),(MOD($M36,30))/30*$M35%*N33,0)</f>
        <v>0</v>
      </c>
      <c r="W43" s="35">
        <f t="shared" ref="W43" si="55">IF(AND($M36&lt;$M38,$M36&gt;=$L38),(30-MOD($M36,30))/30*$M35%*O33,0)+IF(AND($M36+30&lt;$M38,$M36+30&gt;=$L38),(MOD($M36,30))/30*$M35%*O33,0)</f>
        <v>0</v>
      </c>
      <c r="X43" s="35">
        <f t="shared" ref="X43" si="56">IF(AND($M36&lt;$M38,$M36&gt;=$L38),(30-MOD($M36,30))/30*$M35%*P33,0)+IF(AND($M36+30&lt;$M38,$M36+30&gt;=$L38),(MOD($M36,30))/30*$M35%*P33,0)</f>
        <v>0</v>
      </c>
      <c r="Y43" s="35">
        <f t="shared" ref="Y43" si="57">IF(AND($M36&lt;$M38,$M36&gt;=$L38),(30-MOD($M36,30))/30*$M35%*Q33,0)+IF(AND($M36+30&lt;$M38,$M36+30&gt;=$L38),(MOD($M36,30))/30*$M35%*Q33,0)</f>
        <v>0</v>
      </c>
      <c r="Z43" s="35">
        <f t="shared" ref="Z43" si="58">IF(AND($M36&lt;$M38,$M36&gt;=$L38),(30-MOD($M36,30))/30*$M35%*R33,0)+IF(AND($M36+30&lt;$M38,$M36+30&gt;=$L38),(MOD($M36,30))/30*$M35%*R33,0)</f>
        <v>0</v>
      </c>
      <c r="AA43" s="35">
        <f t="shared" ref="AA43" si="59">IF(AND($M36&lt;$M38,$M36&gt;=$L38),(30-MOD($M36,30))/30*$M35%*S33,0)+IF(AND($M36+30&lt;$M38,$M36+30&gt;=$L38),(MOD($M36,30))/30*$M35%*S33,0)</f>
        <v>0</v>
      </c>
      <c r="AB43" s="35">
        <f t="shared" ref="AB43" si="60">IF(AND($M36&lt;$M38,$M36&gt;=$L38),(30-MOD($M36,30))/30*$M35%*T33,0)+IF(AND($M36+30&lt;$M38,$M36+30&gt;=$L38),(MOD($M36,30))/30*$M35%*T33,0)</f>
        <v>0</v>
      </c>
      <c r="AE43" s="35">
        <f>IF(AND($M36&lt;$M38,$M36&gt;=$L38),(30-MOD($M36,30))/30*$M35%*U33,0)+IF(AND($M36+30&lt;$M38,$M36+30&gt;=$L38),(MOD($M36,30))/30*$M35%*U33,0)</f>
        <v>0</v>
      </c>
      <c r="AG43" s="35"/>
      <c r="AI43" s="35"/>
    </row>
    <row r="44" spans="3:35" x14ac:dyDescent="0.2">
      <c r="C44" s="31" t="s">
        <v>165</v>
      </c>
      <c r="I44" s="35" t="e">
        <f>IF(AND(E36&lt;E38,E36&gt;=D38),(30-MOD(E36,30))/30*E35%*I33,0)+IF(AND(E36+30&lt;E38,E36+30&gt;=D38),(MOD(E36,30))/30*E35%*I33,0)</f>
        <v>#REF!</v>
      </c>
      <c r="J44" s="35" t="e">
        <f>IF(AND(F36&lt;F38,F36&gt;=E38),(30-MOD(F36,30))/30*F35%*I33,0)+IF(AND(F36+30&lt;F38,F36+30&gt;=E38),(MOD(F36,30))/30*F35%*I33,0)</f>
        <v>#REF!</v>
      </c>
      <c r="K44" s="35">
        <f>IF(AND(G36&lt;G38,G36&gt;=F38),(30-MOD(G36,30))/30*G35%*I33,0)+IF(AND(G36+30&lt;G38,G36+30&gt;=F38),(MOD(G36,30))/30*G35%*I33,0)</f>
        <v>0</v>
      </c>
      <c r="L44" s="35">
        <f>IF(AND(H36&lt;H38,H36&gt;=G38),(30-MOD(H36,30))/30*H35%*I33,0)+IF(AND(H36+30&lt;H38,H36+30&gt;=G38),(MOD(H36,30))/30*H35%*I33,0)</f>
        <v>0</v>
      </c>
      <c r="M44" s="35">
        <f>IF(AND(I36&lt;I38,I36&gt;=H38),(30-MOD(I36,30))/30*I35%*I33,0)+IF(AND(I36+30&lt;I38,I36+30&gt;=H38),(MOD(I36,30))/30*I35%*I33,0)</f>
        <v>0</v>
      </c>
      <c r="N44" s="35">
        <f>IF(AND(J36&lt;J38,J36&gt;=I38),(30-MOD(J36,30))/30*J35%*I33,0)+IF(AND(J36+30&lt;J38,J36+30&gt;=I38),(MOD(J36,30))/30*J35%*I33,0)</f>
        <v>0</v>
      </c>
      <c r="O44" s="35">
        <f>IF(AND(K36&lt;K38,K36&gt;=J38),(30-MOD(K36,30))/30*K35%*I33,0)+IF(AND(K36+30&lt;K38,K36+30&gt;=J38),(MOD(K36,30))/30*K35%*I33,0)</f>
        <v>0</v>
      </c>
      <c r="P44" s="35">
        <f>IF(AND($L36&lt;$L38,$L36&gt;=$K38),(30-MOD($L36,30))/30*$L35%*I33,0)+IF(AND($L36+30&lt;$L38,$L36+30&gt;=$K38),(MOD($L36,30))/30*$L35%*I33,0)</f>
        <v>0</v>
      </c>
      <c r="Q44" s="35">
        <f t="shared" ref="Q44" si="61">IF(AND($L36&lt;$L38,$L36&gt;=$K38),(30-MOD($L36,30))/30*$L35%*J33,0)+IF(AND($L36+30&lt;$L38,$L36+30&gt;=$K38),(MOD($L36,30))/30*$L35%*J33,0)</f>
        <v>0</v>
      </c>
      <c r="R44" s="35">
        <f t="shared" ref="R44" si="62">IF(AND($L36&lt;$L38,$L36&gt;=$K38),(30-MOD($L36,30))/30*$L35%*K33,0)+IF(AND($L36+30&lt;$L38,$L36+30&gt;=$K38),(MOD($L36,30))/30*$L35%*K33,0)</f>
        <v>0</v>
      </c>
      <c r="S44" s="35">
        <f t="shared" ref="S44" si="63">IF(AND($L36&lt;$L38,$L36&gt;=$K38),(30-MOD($L36,30))/30*$L35%*L33,0)+IF(AND($L36+30&lt;$L38,$L36+30&gt;=$K38),(MOD($L36,30))/30*$L35%*L33,0)</f>
        <v>0</v>
      </c>
      <c r="T44" s="35">
        <f t="shared" ref="T44" si="64">IF(AND($L36&lt;$L38,$L36&gt;=$K38),(30-MOD($L36,30))/30*$L35%*M33,0)+IF(AND($L36+30&lt;$L38,$L36+30&gt;=$K38),(MOD($L36,30))/30*$L35%*M33,0)</f>
        <v>0</v>
      </c>
      <c r="U44" s="35">
        <f t="shared" ref="U44" si="65">IF(AND($L36&lt;$L38,$L36&gt;=$K38),(30-MOD($L36,30))/30*$L35%*N33,0)+IF(AND($L36+30&lt;$L38,$L36+30&gt;=$K38),(MOD($L36,30))/30*$L35%*N33,0)</f>
        <v>0</v>
      </c>
      <c r="V44" s="35">
        <f t="shared" ref="V44" si="66">IF(AND($L36&lt;$L38,$L36&gt;=$K38),(30-MOD($L36,30))/30*$L35%*O33,0)+IF(AND($L36+30&lt;$L38,$L36+30&gt;=$K38),(MOD($L36,30))/30*$L35%*O33,0)</f>
        <v>0</v>
      </c>
      <c r="W44" s="35">
        <f t="shared" ref="W44" si="67">IF(AND($L36&lt;$L38,$L36&gt;=$K38),(30-MOD($L36,30))/30*$L35%*P33,0)+IF(AND($L36+30&lt;$L38,$L36+30&gt;=$K38),(MOD($L36,30))/30*$L35%*P33,0)</f>
        <v>0</v>
      </c>
      <c r="X44" s="35">
        <f t="shared" ref="X44" si="68">IF(AND($L36&lt;$L38,$L36&gt;=$K38),(30-MOD($L36,30))/30*$L35%*Q33,0)+IF(AND($L36+30&lt;$L38,$L36+30&gt;=$K38),(MOD($L36,30))/30*$L35%*Q33,0)</f>
        <v>0</v>
      </c>
      <c r="Y44" s="35">
        <f t="shared" ref="Y44" si="69">IF(AND($L36&lt;$L38,$L36&gt;=$K38),(30-MOD($L36,30))/30*$L35%*R33,0)+IF(AND($L36+30&lt;$L38,$L36+30&gt;=$K38),(MOD($L36,30))/30*$L35%*R33,0)</f>
        <v>0</v>
      </c>
      <c r="Z44" s="35">
        <f t="shared" ref="Z44" si="70">IF(AND($L36&lt;$L38,$L36&gt;=$K38),(30-MOD($L36,30))/30*$L35%*S33,0)+IF(AND($L36+30&lt;$L38,$L36+30&gt;=$K38),(MOD($L36,30))/30*$L35%*S33,0)</f>
        <v>0</v>
      </c>
      <c r="AA44" s="35">
        <f t="shared" ref="AA44" si="71">IF(AND($L36&lt;$L38,$L36&gt;=$K38),(30-MOD($L36,30))/30*$L35%*T33,0)+IF(AND($L36+30&lt;$L38,$L36+30&gt;=$K38),(MOD($L36,30))/30*$L35%*T33,0)</f>
        <v>0</v>
      </c>
      <c r="AB44" s="35">
        <f t="shared" ref="AB44" si="72">IF(AND($L36&lt;$L38,$L36&gt;=$K38),(30-MOD($L36,30))/30*$L35%*U33,0)+IF(AND($L36+30&lt;$L38,$L36+30&gt;=$K38),(MOD($L36,30))/30*$L35%*U33,0)</f>
        <v>0</v>
      </c>
      <c r="AE44" s="35">
        <f>IF(AND($L36&lt;$L38,$L36&gt;=$K38),(30-MOD($L36,30))/30*$L35%*V33,0)+IF(AND($L36+30&lt;$L38,$L36+30&gt;=$K38),(MOD($L36,30))/30*$L35%*V33,0)</f>
        <v>0</v>
      </c>
      <c r="AG44" s="35"/>
      <c r="AI44" s="35"/>
    </row>
    <row r="45" spans="3:35" x14ac:dyDescent="0.2">
      <c r="C45" s="31" t="s">
        <v>166</v>
      </c>
      <c r="J45" s="35" t="e">
        <f>IF(AND(E36&lt;E38,E36&gt;=D38),(30-MOD(E36,30))/30*E35%*J33,0)+IF(AND(E36+30&lt;E38,E36+30&gt;=D38),(MOD(E36,30))/30*E35%*J33,0)</f>
        <v>#REF!</v>
      </c>
      <c r="K45" s="35" t="e">
        <f>IF(AND(F36&lt;F38,F36&gt;=E38),(30-MOD(F36,30))/30*F35%*J33,0)+IF(AND(F36+30&lt;F38,F36+30&gt;=E38),(MOD(F36,30))/30*F35%*J33,0)</f>
        <v>#REF!</v>
      </c>
      <c r="L45" s="35">
        <f>IF(AND(G36&lt;G38,G36&gt;=F38),(30-MOD(G36,30))/30*G35%*J33,0)+IF(AND(G36+30&lt;G38,G36+30&gt;=F38),(MOD(G36,30))/30*G35%*J33,0)</f>
        <v>0</v>
      </c>
      <c r="M45" s="35">
        <f>IF(AND(H36&lt;H38,H36&gt;=G38),(30-MOD(H36,30))/30*H35%*J33,0)+IF(AND(H36+30&lt;H38,H36+30&gt;=G38),(MOD(H36,30))/30*H35%*J33,0)</f>
        <v>0</v>
      </c>
      <c r="N45" s="35">
        <f>IF(AND(I36&lt;I38,I36&gt;=H38),(30-MOD(I36,30))/30*I35%*J33,0)+IF(AND(I36+30&lt;I38,I36+30&gt;=H38),(MOD(I36,30))/30*I35%*J33,0)</f>
        <v>0</v>
      </c>
      <c r="O45" s="35">
        <f>IF(AND(J36&lt;J38,J36&gt;=I38),(30-MOD(J36,30))/30*J35%*J33,0)+IF(AND(J36+30&lt;J38,J36+30&gt;=I38),(MOD(J36,30))/30*J35%*J33,0)</f>
        <v>0</v>
      </c>
      <c r="P45" s="35">
        <f>IF(AND($K36&lt;$K38,$K36&gt;=$J38),(30-MOD($K36,30))/30*$K35%*J33,0)+IF(AND($K36+30&lt;$K38,$K36+30&gt;=$J38),(MOD($K36,30))/30*$K35%*J33,0)</f>
        <v>0</v>
      </c>
      <c r="Q45" s="35">
        <f t="shared" ref="Q45" si="73">IF(AND($K36&lt;$K38,$K36&gt;=$J38),(30-MOD($K36,30))/30*$K35%*K33,0)+IF(AND($K36+30&lt;$K38,$K36+30&gt;=$J38),(MOD($K36,30))/30*$K35%*K33,0)</f>
        <v>0</v>
      </c>
      <c r="R45" s="35">
        <f t="shared" ref="R45" si="74">IF(AND($K36&lt;$K38,$K36&gt;=$J38),(30-MOD($K36,30))/30*$K35%*L33,0)+IF(AND($K36+30&lt;$K38,$K36+30&gt;=$J38),(MOD($K36,30))/30*$K35%*L33,0)</f>
        <v>0</v>
      </c>
      <c r="S45" s="35">
        <f t="shared" ref="S45" si="75">IF(AND($K36&lt;$K38,$K36&gt;=$J38),(30-MOD($K36,30))/30*$K35%*M33,0)+IF(AND($K36+30&lt;$K38,$K36+30&gt;=$J38),(MOD($K36,30))/30*$K35%*M33,0)</f>
        <v>0</v>
      </c>
      <c r="T45" s="35">
        <f t="shared" ref="T45" si="76">IF(AND($K36&lt;$K38,$K36&gt;=$J38),(30-MOD($K36,30))/30*$K35%*N33,0)+IF(AND($K36+30&lt;$K38,$K36+30&gt;=$J38),(MOD($K36,30))/30*$K35%*N33,0)</f>
        <v>0</v>
      </c>
      <c r="U45" s="35">
        <f t="shared" ref="U45" si="77">IF(AND($K36&lt;$K38,$K36&gt;=$J38),(30-MOD($K36,30))/30*$K35%*O33,0)+IF(AND($K36+30&lt;$K38,$K36+30&gt;=$J38),(MOD($K36,30))/30*$K35%*O33,0)</f>
        <v>0</v>
      </c>
      <c r="V45" s="35">
        <f t="shared" ref="V45" si="78">IF(AND($K36&lt;$K38,$K36&gt;=$J38),(30-MOD($K36,30))/30*$K35%*P33,0)+IF(AND($K36+30&lt;$K38,$K36+30&gt;=$J38),(MOD($K36,30))/30*$K35%*P33,0)</f>
        <v>0</v>
      </c>
      <c r="W45" s="35">
        <f t="shared" ref="W45" si="79">IF(AND($K36&lt;$K38,$K36&gt;=$J38),(30-MOD($K36,30))/30*$K35%*Q33,0)+IF(AND($K36+30&lt;$K38,$K36+30&gt;=$J38),(MOD($K36,30))/30*$K35%*Q33,0)</f>
        <v>0</v>
      </c>
      <c r="X45" s="35">
        <f t="shared" ref="X45" si="80">IF(AND($K36&lt;$K38,$K36&gt;=$J38),(30-MOD($K36,30))/30*$K35%*R33,0)+IF(AND($K36+30&lt;$K38,$K36+30&gt;=$J38),(MOD($K36,30))/30*$K35%*R33,0)</f>
        <v>0</v>
      </c>
      <c r="Y45" s="35">
        <f t="shared" ref="Y45" si="81">IF(AND($K36&lt;$K38,$K36&gt;=$J38),(30-MOD($K36,30))/30*$K35%*S33,0)+IF(AND($K36+30&lt;$K38,$K36+30&gt;=$J38),(MOD($K36,30))/30*$K35%*S33,0)</f>
        <v>0</v>
      </c>
      <c r="Z45" s="35">
        <f t="shared" ref="Z45" si="82">IF(AND($K36&lt;$K38,$K36&gt;=$J38),(30-MOD($K36,30))/30*$K35%*T33,0)+IF(AND($K36+30&lt;$K38,$K36+30&gt;=$J38),(MOD($K36,30))/30*$K35%*T33,0)</f>
        <v>0</v>
      </c>
      <c r="AA45" s="35">
        <f t="shared" ref="AA45" si="83">IF(AND($K36&lt;$K38,$K36&gt;=$J38),(30-MOD($K36,30))/30*$K35%*U33,0)+IF(AND($K36+30&lt;$K38,$K36+30&gt;=$J38),(MOD($K36,30))/30*$K35%*U33,0)</f>
        <v>0</v>
      </c>
      <c r="AB45" s="35">
        <f t="shared" ref="AB45" si="84">IF(AND($K36&lt;$K38,$K36&gt;=$J38),(30-MOD($K36,30))/30*$K35%*V33,0)+IF(AND($K36+30&lt;$K38,$K36+30&gt;=$J38),(MOD($K36,30))/30*$K35%*V33,0)</f>
        <v>0</v>
      </c>
      <c r="AE45" s="35">
        <f>IF(AND($K36&lt;$K38,$K36&gt;=$J38),(30-MOD($K36,30))/30*$K35%*W33,0)+IF(AND($K36+30&lt;$K38,$K36+30&gt;=$J38),(MOD($K36,30))/30*$K35%*W33,0)</f>
        <v>0</v>
      </c>
      <c r="AG45" s="35"/>
      <c r="AI45" s="35"/>
    </row>
    <row r="46" spans="3:35" x14ac:dyDescent="0.2">
      <c r="C46" s="31" t="s">
        <v>167</v>
      </c>
      <c r="K46" s="35" t="e">
        <f>IF(AND(E36&lt;E38,E36&gt;=D38),(30-MOD(E36,30))/30*E35%*K33,0)+IF(AND(E36+30&lt;E38,E36+30&gt;=D38),(MOD(E36,30))/30*E35%*K33,0)</f>
        <v>#REF!</v>
      </c>
      <c r="L46" s="35" t="e">
        <f>IF(AND(F36&lt;F38,F36&gt;=E38),(30-MOD(F36,30))/30*F35%*K33,0)+IF(AND(F36+30&lt;F38,F36+30&gt;=E38),(MOD(F36,30))/30*F35%*K33,0)</f>
        <v>#REF!</v>
      </c>
      <c r="M46" s="35">
        <f>IF(AND(G36&lt;G38,G36&gt;=F38),(30-MOD(G36,30))/30*G35%*K33,0)+IF(AND(G36+30&lt;G38,G36+30&gt;=F38),(MOD(G36,30))/30*G35%*K33,0)</f>
        <v>0</v>
      </c>
      <c r="N46" s="35">
        <f>IF(AND(H36&lt;H38,H36&gt;=G38),(30-MOD(H36,30))/30*H35%*K33,0)+IF(AND(H36+30&lt;H38,H36+30&gt;=G38),(MOD(H36,30))/30*H35%*K33,0)</f>
        <v>0</v>
      </c>
      <c r="O46" s="35">
        <f>IF(AND(I36&lt;I38,I36&gt;=H38),(30-MOD(I36,30))/30*I35%*K33,0)+IF(AND(I36+30&lt;I38,I36+30&gt;=H38),(MOD(I36,30))/30*I35%*K33,0)</f>
        <v>0</v>
      </c>
      <c r="P46" s="35">
        <f>IF(AND($J36&lt;$J38,$J36&gt;=$I38),(30-MOD($J36,30))/30*$J35%*K33,0)+IF(AND($J36+30&lt;$J38,$J36+30&gt;=$I38),(MOD($J36,30))/30*$J35%*K33,0)</f>
        <v>0</v>
      </c>
      <c r="Q46" s="35">
        <f t="shared" ref="Q46" si="85">IF(AND($J36&lt;$J38,$J36&gt;=$I38),(30-MOD($J36,30))/30*$J35%*L33,0)+IF(AND($J36+30&lt;$J38,$J36+30&gt;=$I38),(MOD($J36,30))/30*$J35%*L33,0)</f>
        <v>0</v>
      </c>
      <c r="R46" s="35">
        <f t="shared" ref="R46" si="86">IF(AND($J36&lt;$J38,$J36&gt;=$I38),(30-MOD($J36,30))/30*$J35%*M33,0)+IF(AND($J36+30&lt;$J38,$J36+30&gt;=$I38),(MOD($J36,30))/30*$J35%*M33,0)</f>
        <v>0</v>
      </c>
      <c r="S46" s="35">
        <f t="shared" ref="S46" si="87">IF(AND($J36&lt;$J38,$J36&gt;=$I38),(30-MOD($J36,30))/30*$J35%*N33,0)+IF(AND($J36+30&lt;$J38,$J36+30&gt;=$I38),(MOD($J36,30))/30*$J35%*N33,0)</f>
        <v>0</v>
      </c>
      <c r="T46" s="35">
        <f t="shared" ref="T46" si="88">IF(AND($J36&lt;$J38,$J36&gt;=$I38),(30-MOD($J36,30))/30*$J35%*O33,0)+IF(AND($J36+30&lt;$J38,$J36+30&gt;=$I38),(MOD($J36,30))/30*$J35%*O33,0)</f>
        <v>0</v>
      </c>
      <c r="U46" s="35">
        <f t="shared" ref="U46" si="89">IF(AND($J36&lt;$J38,$J36&gt;=$I38),(30-MOD($J36,30))/30*$J35%*P33,0)+IF(AND($J36+30&lt;$J38,$J36+30&gt;=$I38),(MOD($J36,30))/30*$J35%*P33,0)</f>
        <v>0</v>
      </c>
      <c r="V46" s="35">
        <f t="shared" ref="V46" si="90">IF(AND($J36&lt;$J38,$J36&gt;=$I38),(30-MOD($J36,30))/30*$J35%*Q33,0)+IF(AND($J36+30&lt;$J38,$J36+30&gt;=$I38),(MOD($J36,30))/30*$J35%*Q33,0)</f>
        <v>0</v>
      </c>
      <c r="W46" s="35">
        <f t="shared" ref="W46" si="91">IF(AND($J36&lt;$J38,$J36&gt;=$I38),(30-MOD($J36,30))/30*$J35%*R33,0)+IF(AND($J36+30&lt;$J38,$J36+30&gt;=$I38),(MOD($J36,30))/30*$J35%*R33,0)</f>
        <v>0</v>
      </c>
      <c r="X46" s="35">
        <f t="shared" ref="X46" si="92">IF(AND($J36&lt;$J38,$J36&gt;=$I38),(30-MOD($J36,30))/30*$J35%*S33,0)+IF(AND($J36+30&lt;$J38,$J36+30&gt;=$I38),(MOD($J36,30))/30*$J35%*S33,0)</f>
        <v>0</v>
      </c>
      <c r="Y46" s="35">
        <f t="shared" ref="Y46" si="93">IF(AND($J36&lt;$J38,$J36&gt;=$I38),(30-MOD($J36,30))/30*$J35%*T33,0)+IF(AND($J36+30&lt;$J38,$J36+30&gt;=$I38),(MOD($J36,30))/30*$J35%*T33,0)</f>
        <v>0</v>
      </c>
      <c r="Z46" s="35">
        <f t="shared" ref="Z46" si="94">IF(AND($J36&lt;$J38,$J36&gt;=$I38),(30-MOD($J36,30))/30*$J35%*U33,0)+IF(AND($J36+30&lt;$J38,$J36+30&gt;=$I38),(MOD($J36,30))/30*$J35%*U33,0)</f>
        <v>0</v>
      </c>
      <c r="AA46" s="35">
        <f t="shared" ref="AA46" si="95">IF(AND($J36&lt;$J38,$J36&gt;=$I38),(30-MOD($J36,30))/30*$J35%*V33,0)+IF(AND($J36+30&lt;$J38,$J36+30&gt;=$I38),(MOD($J36,30))/30*$J35%*V33,0)</f>
        <v>0</v>
      </c>
      <c r="AB46" s="35">
        <f t="shared" ref="AB46" si="96">IF(AND($J36&lt;$J38,$J36&gt;=$I38),(30-MOD($J36,30))/30*$J35%*W33,0)+IF(AND($J36+30&lt;$J38,$J36+30&gt;=$I38),(MOD($J36,30))/30*$J35%*W33,0)</f>
        <v>0</v>
      </c>
      <c r="AE46" s="35">
        <f>IF(AND($J36&lt;$J38,$J36&gt;=$I38),(30-MOD($J36,30))/30*$J35%*X33,0)+IF(AND($J36+30&lt;$J38,$J36+30&gt;=$I38),(MOD($J36,30))/30*$J35%*X33,0)</f>
        <v>0</v>
      </c>
      <c r="AG46" s="35"/>
      <c r="AI46" s="35"/>
    </row>
    <row r="47" spans="3:35" x14ac:dyDescent="0.2">
      <c r="C47" s="31" t="s">
        <v>168</v>
      </c>
      <c r="J47" s="35"/>
      <c r="K47" s="35"/>
      <c r="L47" s="35" t="e">
        <f>IF(AND(E36&lt;E38,E36&gt;=D38),(30-MOD(E36,30))/30*E35%*L33,0)+IF(AND(E36+30&lt;E38,E36+30&gt;=D38),(MOD(E36,30))/30*E35%*L33,0)</f>
        <v>#REF!</v>
      </c>
      <c r="M47" s="35" t="e">
        <f>IF(AND(F36&lt;F38,F36&gt;=E38),(30-MOD(F36,30))/30*F35%*L33,0)+IF(AND(F36+30&lt;F38,F36+30&gt;=E38),(MOD(F36,30))/30*F35%*L33,0)</f>
        <v>#REF!</v>
      </c>
      <c r="N47" s="35">
        <f>IF(AND(G36&lt;G38,G36&gt;=F38),(30-MOD(G36,30))/30*G35%*L33,0)+IF(AND(G36+30&lt;G38,G36+30&gt;=F38),(MOD(G36,30))/30*G35%*L33,0)</f>
        <v>0</v>
      </c>
      <c r="O47" s="35">
        <f>IF(AND(H36&lt;H38,H36&gt;=G38),(30-MOD(H36,30))/30*H35%*L33,0)+IF(AND(H36+30&lt;H38,H36+30&gt;=G38),(MOD(H36,30))/30*H35%*L33,0)</f>
        <v>0</v>
      </c>
      <c r="P47" s="35">
        <f>IF(AND($I36&lt;$I38,$I36&gt;=$H38),(30-MOD($I36,30))/30*$I35%*L33,0)+IF(AND($I36+30&lt;$I38,$I36+30&gt;=$H38),(MOD($I36,30))/30*$I35%*L33,0)</f>
        <v>0</v>
      </c>
      <c r="Q47" s="35">
        <f t="shared" ref="Q47" si="97">IF(AND($I36&lt;$I38,$I36&gt;=$H38),(30-MOD($I36,30))/30*$I35%*M33,0)+IF(AND($I36+30&lt;$I38,$I36+30&gt;=$H38),(MOD($I36,30))/30*$I35%*M33,0)</f>
        <v>0</v>
      </c>
      <c r="R47" s="35">
        <f t="shared" ref="R47" si="98">IF(AND($I36&lt;$I38,$I36&gt;=$H38),(30-MOD($I36,30))/30*$I35%*N33,0)+IF(AND($I36+30&lt;$I38,$I36+30&gt;=$H38),(MOD($I36,30))/30*$I35%*N33,0)</f>
        <v>0</v>
      </c>
      <c r="S47" s="35">
        <f t="shared" ref="S47" si="99">IF(AND($I36&lt;$I38,$I36&gt;=$H38),(30-MOD($I36,30))/30*$I35%*O33,0)+IF(AND($I36+30&lt;$I38,$I36+30&gt;=$H38),(MOD($I36,30))/30*$I35%*O33,0)</f>
        <v>0</v>
      </c>
      <c r="T47" s="35">
        <f t="shared" ref="T47" si="100">IF(AND($I36&lt;$I38,$I36&gt;=$H38),(30-MOD($I36,30))/30*$I35%*P33,0)+IF(AND($I36+30&lt;$I38,$I36+30&gt;=$H38),(MOD($I36,30))/30*$I35%*P33,0)</f>
        <v>0</v>
      </c>
      <c r="U47" s="35">
        <f t="shared" ref="U47" si="101">IF(AND($I36&lt;$I38,$I36&gt;=$H38),(30-MOD($I36,30))/30*$I35%*Q33,0)+IF(AND($I36+30&lt;$I38,$I36+30&gt;=$H38),(MOD($I36,30))/30*$I35%*Q33,0)</f>
        <v>0</v>
      </c>
      <c r="V47" s="35">
        <f t="shared" ref="V47" si="102">IF(AND($I36&lt;$I38,$I36&gt;=$H38),(30-MOD($I36,30))/30*$I35%*R33,0)+IF(AND($I36+30&lt;$I38,$I36+30&gt;=$H38),(MOD($I36,30))/30*$I35%*R33,0)</f>
        <v>0</v>
      </c>
      <c r="W47" s="35">
        <f t="shared" ref="W47" si="103">IF(AND($I36&lt;$I38,$I36&gt;=$H38),(30-MOD($I36,30))/30*$I35%*S33,0)+IF(AND($I36+30&lt;$I38,$I36+30&gt;=$H38),(MOD($I36,30))/30*$I35%*S33,0)</f>
        <v>0</v>
      </c>
      <c r="X47" s="35">
        <f t="shared" ref="X47" si="104">IF(AND($I36&lt;$I38,$I36&gt;=$H38),(30-MOD($I36,30))/30*$I35%*T33,0)+IF(AND($I36+30&lt;$I38,$I36+30&gt;=$H38),(MOD($I36,30))/30*$I35%*T33,0)</f>
        <v>0</v>
      </c>
      <c r="Y47" s="35">
        <f t="shared" ref="Y47" si="105">IF(AND($I36&lt;$I38,$I36&gt;=$H38),(30-MOD($I36,30))/30*$I35%*U33,0)+IF(AND($I36+30&lt;$I38,$I36+30&gt;=$H38),(MOD($I36,30))/30*$I35%*U33,0)</f>
        <v>0</v>
      </c>
      <c r="Z47" s="35">
        <f t="shared" ref="Z47" si="106">IF(AND($I36&lt;$I38,$I36&gt;=$H38),(30-MOD($I36,30))/30*$I35%*V33,0)+IF(AND($I36+30&lt;$I38,$I36+30&gt;=$H38),(MOD($I36,30))/30*$I35%*V33,0)</f>
        <v>0</v>
      </c>
      <c r="AA47" s="35">
        <f t="shared" ref="AA47" si="107">IF(AND($I36&lt;$I38,$I36&gt;=$H38),(30-MOD($I36,30))/30*$I35%*W33,0)+IF(AND($I36+30&lt;$I38,$I36+30&gt;=$H38),(MOD($I36,30))/30*$I35%*W33,0)</f>
        <v>0</v>
      </c>
      <c r="AB47" s="35">
        <f t="shared" ref="AB47" si="108">IF(AND($I36&lt;$I38,$I36&gt;=$H38),(30-MOD($I36,30))/30*$I35%*X33,0)+IF(AND($I36+30&lt;$I38,$I36+30&gt;=$H38),(MOD($I36,30))/30*$I35%*X33,0)</f>
        <v>0</v>
      </c>
      <c r="AE47" s="35">
        <f>IF(AND($I36&lt;$I38,$I36&gt;=$H38),(30-MOD($I36,30))/30*$I35%*Y33,0)+IF(AND($I36+30&lt;$I38,$I36+30&gt;=$H38),(MOD($I36,30))/30*$I35%*Y33,0)</f>
        <v>0</v>
      </c>
      <c r="AG47" s="35"/>
      <c r="AI47" s="35"/>
    </row>
    <row r="48" spans="3:35" x14ac:dyDescent="0.2">
      <c r="C48" s="31" t="s">
        <v>169</v>
      </c>
      <c r="I48" s="35"/>
      <c r="J48" s="35"/>
      <c r="K48" s="35"/>
      <c r="L48" s="35"/>
      <c r="M48" s="35" t="e">
        <f>IF(AND(E36&lt;E38,E36&gt;=D38),(30-MOD(E36,30))/30*E35%*M33,0)+IF(AND(E36+30&lt;E38,E36+30&gt;=D38),(MOD(E36,30))/30*E35%*M33,0)</f>
        <v>#REF!</v>
      </c>
      <c r="N48" s="35" t="e">
        <f>IF(AND(F36&lt;F38,F36&gt;=E38),(30-MOD(F36,30))/30*F35%*M33,0)+IF(AND(F36+30&lt;F38,F36+30&gt;=E38),(MOD(F36,30))/30*F35%*M33,0)</f>
        <v>#REF!</v>
      </c>
      <c r="O48" s="35">
        <f>IF(AND(G36&lt;G38,G36&gt;=F38),(30-MOD(G36,30))/30*G35%*M33,0)+IF(AND(G36+30&lt;G38,G36+30&gt;=F38),(MOD(G36,30))/30*G35%*M33,0)</f>
        <v>0</v>
      </c>
      <c r="P48" s="35">
        <f>IF(AND($H36&lt;$H38,$H36&gt;=$G38),(30-MOD($H36,30))/30*$H35%*M33,0)+IF(AND($H36+30&lt;$H38,$H36+30&gt;=$G38),(MOD($H36,30))/30*$H35%*M33,0)</f>
        <v>0</v>
      </c>
      <c r="Q48" s="35">
        <f t="shared" ref="Q48" si="109">IF(AND($H36&lt;$H38,$H36&gt;=$G38),(30-MOD($H36,30))/30*$H35%*N33,0)+IF(AND($H36+30&lt;$H38,$H36+30&gt;=$G38),(MOD($H36,30))/30*$H35%*N33,0)</f>
        <v>0</v>
      </c>
      <c r="R48" s="35">
        <f t="shared" ref="R48" si="110">IF(AND($H36&lt;$H38,$H36&gt;=$G38),(30-MOD($H36,30))/30*$H35%*O33,0)+IF(AND($H36+30&lt;$H38,$H36+30&gt;=$G38),(MOD($H36,30))/30*$H35%*O33,0)</f>
        <v>0</v>
      </c>
      <c r="S48" s="35">
        <f t="shared" ref="S48" si="111">IF(AND($H36&lt;$H38,$H36&gt;=$G38),(30-MOD($H36,30))/30*$H35%*P33,0)+IF(AND($H36+30&lt;$H38,$H36+30&gt;=$G38),(MOD($H36,30))/30*$H35%*P33,0)</f>
        <v>0</v>
      </c>
      <c r="T48" s="35">
        <f t="shared" ref="T48" si="112">IF(AND($H36&lt;$H38,$H36&gt;=$G38),(30-MOD($H36,30))/30*$H35%*Q33,0)+IF(AND($H36+30&lt;$H38,$H36+30&gt;=$G38),(MOD($H36,30))/30*$H35%*Q33,0)</f>
        <v>0</v>
      </c>
      <c r="U48" s="35">
        <f t="shared" ref="U48" si="113">IF(AND($H36&lt;$H38,$H36&gt;=$G38),(30-MOD($H36,30))/30*$H35%*R33,0)+IF(AND($H36+30&lt;$H38,$H36+30&gt;=$G38),(MOD($H36,30))/30*$H35%*R33,0)</f>
        <v>0</v>
      </c>
      <c r="V48" s="35">
        <f t="shared" ref="V48" si="114">IF(AND($H36&lt;$H38,$H36&gt;=$G38),(30-MOD($H36,30))/30*$H35%*S33,0)+IF(AND($H36+30&lt;$H38,$H36+30&gt;=$G38),(MOD($H36,30))/30*$H35%*S33,0)</f>
        <v>0</v>
      </c>
      <c r="W48" s="35">
        <f t="shared" ref="W48" si="115">IF(AND($H36&lt;$H38,$H36&gt;=$G38),(30-MOD($H36,30))/30*$H35%*T33,0)+IF(AND($H36+30&lt;$H38,$H36+30&gt;=$G38),(MOD($H36,30))/30*$H35%*T33,0)</f>
        <v>0</v>
      </c>
      <c r="X48" s="35">
        <f t="shared" ref="X48" si="116">IF(AND($H36&lt;$H38,$H36&gt;=$G38),(30-MOD($H36,30))/30*$H35%*U33,0)+IF(AND($H36+30&lt;$H38,$H36+30&gt;=$G38),(MOD($H36,30))/30*$H35%*U33,0)</f>
        <v>0</v>
      </c>
      <c r="Y48" s="35">
        <f t="shared" ref="Y48" si="117">IF(AND($H36&lt;$H38,$H36&gt;=$G38),(30-MOD($H36,30))/30*$H35%*V33,0)+IF(AND($H36+30&lt;$H38,$H36+30&gt;=$G38),(MOD($H36,30))/30*$H35%*V33,0)</f>
        <v>0</v>
      </c>
      <c r="Z48" s="35">
        <f t="shared" ref="Z48" si="118">IF(AND($H36&lt;$H38,$H36&gt;=$G38),(30-MOD($H36,30))/30*$H35%*W33,0)+IF(AND($H36+30&lt;$H38,$H36+30&gt;=$G38),(MOD($H36,30))/30*$H35%*W33,0)</f>
        <v>0</v>
      </c>
      <c r="AA48" s="35">
        <f t="shared" ref="AA48" si="119">IF(AND($H36&lt;$H38,$H36&gt;=$G38),(30-MOD($H36,30))/30*$H35%*X33,0)+IF(AND($H36+30&lt;$H38,$H36+30&gt;=$G38),(MOD($H36,30))/30*$H35%*X33,0)</f>
        <v>0</v>
      </c>
      <c r="AB48" s="35">
        <f t="shared" ref="AB48" si="120">IF(AND($H36&lt;$H38,$H36&gt;=$G38),(30-MOD($H36,30))/30*$H35%*Y33,0)+IF(AND($H36+30&lt;$H38,$H36+30&gt;=$G38),(MOD($H36,30))/30*$H35%*Y33,0)</f>
        <v>0</v>
      </c>
      <c r="AE48" s="35">
        <f>IF(AND($H36&lt;$H38,$H36&gt;=$G38),(30-MOD($H36,30))/30*$H35%*Z33,0)+IF(AND($H36+30&lt;$H38,$H36+30&gt;=$G38),(MOD($H36,30))/30*$H35%*Z33,0)</f>
        <v>0</v>
      </c>
      <c r="AG48" s="35"/>
      <c r="AI48" s="35"/>
    </row>
    <row r="49" spans="3:35" x14ac:dyDescent="0.2">
      <c r="C49" s="31" t="s">
        <v>170</v>
      </c>
      <c r="H49" s="35"/>
      <c r="I49" s="35"/>
      <c r="J49" s="35"/>
      <c r="K49" s="35"/>
      <c r="L49" s="35"/>
      <c r="M49" s="35"/>
      <c r="N49" s="35" t="e">
        <f>IF(AND(E36&lt;E38,E36&gt;=D38),(30-MOD(E36,30))/30*E35%*N33,0)+IF(AND(E36+30&lt;E38,E36+30&gt;=D38),(MOD(E36,30))/30*E35%*N33,0)</f>
        <v>#REF!</v>
      </c>
      <c r="O49" s="35" t="e">
        <f>IF(AND(F36&lt;F38,F36&gt;=E38),(30-MOD(F36,30))/30*F35%*N33,0)+IF(AND(F36+30&lt;F38,F36+30&gt;=E38),(MOD(F36,30))/30*F35%*N33,0)</f>
        <v>#REF!</v>
      </c>
      <c r="P49" s="35">
        <f>IF(AND($G36&lt;$G38,$G36&gt;=$F38),(30-MOD($G36,30))/30*$G35%*N33,0)+IF(AND($G36+30&lt;$G38,$G36+30&gt;=$F38),(MOD($G36,30))/30*$G35%*N33,0)</f>
        <v>0</v>
      </c>
      <c r="Q49" s="35">
        <f t="shared" ref="Q49" si="121">IF(AND($G36&lt;$G38,$G36&gt;=$F38),(30-MOD($G36,30))/30*$G35%*O33,0)+IF(AND($G36+30&lt;$G38,$G36+30&gt;=$F38),(MOD($G36,30))/30*$G35%*O33,0)</f>
        <v>0</v>
      </c>
      <c r="R49" s="35">
        <f t="shared" ref="R49" si="122">IF(AND($G36&lt;$G38,$G36&gt;=$F38),(30-MOD($G36,30))/30*$G35%*P33,0)+IF(AND($G36+30&lt;$G38,$G36+30&gt;=$F38),(MOD($G36,30))/30*$G35%*P33,0)</f>
        <v>0</v>
      </c>
      <c r="S49" s="35">
        <f t="shared" ref="S49" si="123">IF(AND($G36&lt;$G38,$G36&gt;=$F38),(30-MOD($G36,30))/30*$G35%*Q33,0)+IF(AND($G36+30&lt;$G38,$G36+30&gt;=$F38),(MOD($G36,30))/30*$G35%*Q33,0)</f>
        <v>0</v>
      </c>
      <c r="T49" s="35">
        <f t="shared" ref="T49" si="124">IF(AND($G36&lt;$G38,$G36&gt;=$F38),(30-MOD($G36,30))/30*$G35%*R33,0)+IF(AND($G36+30&lt;$G38,$G36+30&gt;=$F38),(MOD($G36,30))/30*$G35%*R33,0)</f>
        <v>0</v>
      </c>
      <c r="U49" s="35">
        <f t="shared" ref="U49" si="125">IF(AND($G36&lt;$G38,$G36&gt;=$F38),(30-MOD($G36,30))/30*$G35%*S33,0)+IF(AND($G36+30&lt;$G38,$G36+30&gt;=$F38),(MOD($G36,30))/30*$G35%*S33,0)</f>
        <v>0</v>
      </c>
      <c r="V49" s="35">
        <f t="shared" ref="V49" si="126">IF(AND($G36&lt;$G38,$G36&gt;=$F38),(30-MOD($G36,30))/30*$G35%*T33,0)+IF(AND($G36+30&lt;$G38,$G36+30&gt;=$F38),(MOD($G36,30))/30*$G35%*T33,0)</f>
        <v>0</v>
      </c>
      <c r="W49" s="35">
        <f t="shared" ref="W49" si="127">IF(AND($G36&lt;$G38,$G36&gt;=$F38),(30-MOD($G36,30))/30*$G35%*U33,0)+IF(AND($G36+30&lt;$G38,$G36+30&gt;=$F38),(MOD($G36,30))/30*$G35%*U33,0)</f>
        <v>0</v>
      </c>
      <c r="X49" s="35">
        <f t="shared" ref="X49" si="128">IF(AND($G36&lt;$G38,$G36&gt;=$F38),(30-MOD($G36,30))/30*$G35%*V33,0)+IF(AND($G36+30&lt;$G38,$G36+30&gt;=$F38),(MOD($G36,30))/30*$G35%*V33,0)</f>
        <v>0</v>
      </c>
      <c r="Y49" s="35">
        <f t="shared" ref="Y49" si="129">IF(AND($G36&lt;$G38,$G36&gt;=$F38),(30-MOD($G36,30))/30*$G35%*W33,0)+IF(AND($G36+30&lt;$G38,$G36+30&gt;=$F38),(MOD($G36,30))/30*$G35%*W33,0)</f>
        <v>0</v>
      </c>
      <c r="Z49" s="35">
        <f t="shared" ref="Z49" si="130">IF(AND($G36&lt;$G38,$G36&gt;=$F38),(30-MOD($G36,30))/30*$G35%*X33,0)+IF(AND($G36+30&lt;$G38,$G36+30&gt;=$F38),(MOD($G36,30))/30*$G35%*X33,0)</f>
        <v>0</v>
      </c>
      <c r="AA49" s="35">
        <f t="shared" ref="AA49" si="131">IF(AND($G36&lt;$G38,$G36&gt;=$F38),(30-MOD($G36,30))/30*$G35%*Y33,0)+IF(AND($G36+30&lt;$G38,$G36+30&gt;=$F38),(MOD($G36,30))/30*$G35%*Y33,0)</f>
        <v>0</v>
      </c>
      <c r="AB49" s="35">
        <f t="shared" ref="AB49" si="132">IF(AND($G36&lt;$G38,$G36&gt;=$F38),(30-MOD($G36,30))/30*$G35%*Z33,0)+IF(AND($G36+30&lt;$G38,$G36+30&gt;=$F38),(MOD($G36,30))/30*$G35%*Z33,0)</f>
        <v>0</v>
      </c>
      <c r="AE49" s="35">
        <f>IF(AND($G36&lt;$G38,$G36&gt;=$F38),(30-MOD($G36,30))/30*$G35%*AA33,0)+IF(AND($G36+30&lt;$G38,$G36+30&gt;=$F38),(MOD($G36,30))/30*$G35%*AA33,0)</f>
        <v>0</v>
      </c>
      <c r="AG49" s="35"/>
      <c r="AI49" s="35"/>
    </row>
    <row r="50" spans="3:35" x14ac:dyDescent="0.2">
      <c r="C50" s="31" t="s">
        <v>171</v>
      </c>
      <c r="G50" s="35"/>
      <c r="H50" s="35"/>
      <c r="I50" s="35"/>
      <c r="J50" s="35"/>
      <c r="K50" s="35"/>
      <c r="L50" s="35"/>
      <c r="M50" s="35"/>
      <c r="N50" s="35"/>
      <c r="O50" s="35" t="e">
        <f>IF(AND(E36&lt;E38,E36&gt;=D38),(30-MOD(E36,30))/30*E35%*O33,0)+IF(AND(E36+30&lt;E38,E36+30&gt;=D38),(MOD(E36,30))/30*E35%*O33,0)</f>
        <v>#REF!</v>
      </c>
      <c r="P50" s="35" t="e">
        <f>IF(AND($F36&lt;$F38,$F36&gt;=$E38),(30-MOD($F36,30))/30*$F35%*O33,0)+IF(AND($F36+30&lt;$F38,$F36+30&gt;=$E38),(MOD($F36,30))/30*$F35%*O33,0)</f>
        <v>#REF!</v>
      </c>
      <c r="Q50" s="35" t="e">
        <f t="shared" ref="Q50:AB50" si="133">IF(AND($F36&lt;$F38,$F36&gt;=$E38),(30-MOD($F36,30))/30*$F35%*P33,0)+IF(AND($F36+30&lt;$F38,$F36+30&gt;=$E38),(MOD($F36,30))/30*$F35%*P33,0)</f>
        <v>#REF!</v>
      </c>
      <c r="R50" s="35" t="e">
        <f t="shared" si="133"/>
        <v>#REF!</v>
      </c>
      <c r="S50" s="35" t="e">
        <f t="shared" si="133"/>
        <v>#REF!</v>
      </c>
      <c r="T50" s="35" t="e">
        <f t="shared" si="133"/>
        <v>#REF!</v>
      </c>
      <c r="U50" s="35" t="e">
        <f t="shared" si="133"/>
        <v>#REF!</v>
      </c>
      <c r="V50" s="35" t="e">
        <f t="shared" si="133"/>
        <v>#REF!</v>
      </c>
      <c r="W50" s="35" t="e">
        <f t="shared" si="133"/>
        <v>#REF!</v>
      </c>
      <c r="X50" s="35" t="e">
        <f t="shared" si="133"/>
        <v>#REF!</v>
      </c>
      <c r="Y50" s="35" t="e">
        <f t="shared" si="133"/>
        <v>#REF!</v>
      </c>
      <c r="Z50" s="35" t="e">
        <f t="shared" si="133"/>
        <v>#REF!</v>
      </c>
      <c r="AA50" s="35" t="e">
        <f t="shared" si="133"/>
        <v>#REF!</v>
      </c>
      <c r="AB50" s="35" t="e">
        <f t="shared" si="133"/>
        <v>#REF!</v>
      </c>
      <c r="AE50" s="35" t="e">
        <f>IF(AND($F36&lt;$F38,$F36&gt;=$E38),(30-MOD($F36,30))/30*$F35%*AB33,0)+IF(AND($F36+30&lt;$F38,$F36+30&gt;=$E38),(MOD($F36,30))/30*$F35%*AB33,0)</f>
        <v>#REF!</v>
      </c>
      <c r="AG50" s="35" t="e">
        <f>AE33-AE51</f>
        <v>#REF!</v>
      </c>
      <c r="AI50" s="35" t="e">
        <f>AG33-AG51</f>
        <v>#REF!</v>
      </c>
    </row>
    <row r="51" spans="3:35" x14ac:dyDescent="0.2">
      <c r="C51" s="31" t="s">
        <v>172</v>
      </c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 t="e">
        <f>IF(AND($E36&lt;$E38,$E36&gt;=$D38),(30-MOD($E36,30))/30*$E35%*P33,0)+IF(AND($E36+30&lt;$E38,$E36+30&gt;=$D38),(MOD($E36,30))/30*$E35%*P33,0)</f>
        <v>#REF!</v>
      </c>
      <c r="Q51" s="35" t="e">
        <f t="shared" ref="Q51:AB51" si="134">IF(AND($E36&lt;$E38,$E36&gt;=$D38),(30-MOD($E36,30))/30*$E35%*Q33,0)+IF(AND($E36+30&lt;$E38,$E36+30&gt;=$D38),(MOD($E36,30))/30*$E35%*Q33,0)</f>
        <v>#REF!</v>
      </c>
      <c r="R51" s="35" t="e">
        <f t="shared" si="134"/>
        <v>#REF!</v>
      </c>
      <c r="S51" s="35" t="e">
        <f t="shared" si="134"/>
        <v>#REF!</v>
      </c>
      <c r="T51" s="35" t="e">
        <f t="shared" si="134"/>
        <v>#REF!</v>
      </c>
      <c r="U51" s="35" t="e">
        <f t="shared" si="134"/>
        <v>#REF!</v>
      </c>
      <c r="V51" s="35" t="e">
        <f t="shared" si="134"/>
        <v>#REF!</v>
      </c>
      <c r="W51" s="35" t="e">
        <f t="shared" si="134"/>
        <v>#REF!</v>
      </c>
      <c r="X51" s="35" t="e">
        <f t="shared" si="134"/>
        <v>#REF!</v>
      </c>
      <c r="Y51" s="35" t="e">
        <f t="shared" si="134"/>
        <v>#REF!</v>
      </c>
      <c r="Z51" s="35" t="e">
        <f t="shared" si="134"/>
        <v>#REF!</v>
      </c>
      <c r="AA51" s="35" t="e">
        <f t="shared" si="134"/>
        <v>#REF!</v>
      </c>
      <c r="AB51" s="35" t="e">
        <f t="shared" si="134"/>
        <v>#REF!</v>
      </c>
      <c r="AE51" s="35" t="e">
        <f>IF(AND($E36&lt;$P38,$E36&gt;=$D38),(360-MOD($E36,360))/360*$E35%*AE33,0)+IF(AND($E36+360&lt;$P38,$E36+360&gt;=$D38),(MOD($E36,360))/360*$E35%*AE33,0)</f>
        <v>#REF!</v>
      </c>
      <c r="AG51" s="35" t="e">
        <f>IF(AND($E36&lt;$P38,$E36&gt;=$D38),(360-MOD($E36,360))/360*$E35%*AG33,0)+IF(AND($E36+360&lt;$P38,$E36+360&gt;=$D38),(MOD($E36,360))/360*$E35%*AG33,0)</f>
        <v>#REF!</v>
      </c>
      <c r="AI51" s="35" t="e">
        <f>IF(AND($E36&lt;$P38,$E36&gt;=$D38),(360-MOD($E36,360))/360*$E35%*AI33,0)+IF(AND($E36+360&lt;$P38,$E36+360&gt;=$D38),(MOD($E36,360))/360*$E35%*AI33,0)</f>
        <v>#REF!</v>
      </c>
    </row>
    <row r="53" spans="3:35" x14ac:dyDescent="0.2">
      <c r="C53" s="31" t="s">
        <v>159</v>
      </c>
      <c r="E53" s="28" t="e">
        <f t="shared" ref="E53:AB53" si="135">SUM(E40:E51)</f>
        <v>#REF!</v>
      </c>
      <c r="F53" s="28" t="e">
        <f t="shared" si="135"/>
        <v>#REF!</v>
      </c>
      <c r="G53" s="28" t="e">
        <f t="shared" si="135"/>
        <v>#REF!</v>
      </c>
      <c r="H53" s="28" t="e">
        <f t="shared" si="135"/>
        <v>#REF!</v>
      </c>
      <c r="I53" s="28" t="e">
        <f t="shared" si="135"/>
        <v>#REF!</v>
      </c>
      <c r="J53" s="28" t="e">
        <f t="shared" si="135"/>
        <v>#REF!</v>
      </c>
      <c r="K53" s="28" t="e">
        <f t="shared" si="135"/>
        <v>#REF!</v>
      </c>
      <c r="L53" s="28" t="e">
        <f t="shared" si="135"/>
        <v>#REF!</v>
      </c>
      <c r="M53" s="28" t="e">
        <f t="shared" si="135"/>
        <v>#REF!</v>
      </c>
      <c r="N53" s="28" t="e">
        <f t="shared" si="135"/>
        <v>#REF!</v>
      </c>
      <c r="O53" s="28" t="e">
        <f t="shared" si="135"/>
        <v>#REF!</v>
      </c>
      <c r="P53" s="28" t="e">
        <f t="shared" si="135"/>
        <v>#REF!</v>
      </c>
      <c r="Q53" s="28" t="e">
        <f t="shared" si="135"/>
        <v>#REF!</v>
      </c>
      <c r="R53" s="28" t="e">
        <f t="shared" si="135"/>
        <v>#REF!</v>
      </c>
      <c r="S53" s="28" t="e">
        <f t="shared" si="135"/>
        <v>#REF!</v>
      </c>
      <c r="T53" s="28" t="e">
        <f t="shared" si="135"/>
        <v>#REF!</v>
      </c>
      <c r="U53" s="28" t="e">
        <f t="shared" si="135"/>
        <v>#REF!</v>
      </c>
      <c r="V53" s="28" t="e">
        <f t="shared" si="135"/>
        <v>#REF!</v>
      </c>
      <c r="W53" s="28" t="e">
        <f t="shared" si="135"/>
        <v>#REF!</v>
      </c>
      <c r="X53" s="28" t="e">
        <f t="shared" si="135"/>
        <v>#REF!</v>
      </c>
      <c r="Y53" s="28" t="e">
        <f t="shared" si="135"/>
        <v>#REF!</v>
      </c>
      <c r="Z53" s="28" t="e">
        <f t="shared" si="135"/>
        <v>#REF!</v>
      </c>
      <c r="AA53" s="28" t="e">
        <f t="shared" si="135"/>
        <v>#REF!</v>
      </c>
      <c r="AB53" s="28" t="e">
        <f t="shared" si="135"/>
        <v>#REF!</v>
      </c>
      <c r="AE53" s="28" t="e">
        <f>SUM(AE40:AE51)</f>
        <v>#REF!</v>
      </c>
      <c r="AG53" s="28" t="e">
        <f>SUM(AG40:AG51)</f>
        <v>#REF!</v>
      </c>
      <c r="AI53" s="28" t="e">
        <f>SUM(AI40:AI51)</f>
        <v>#REF!</v>
      </c>
    </row>
    <row r="56" spans="3:35" x14ac:dyDescent="0.2">
      <c r="C56" s="31" t="s">
        <v>174</v>
      </c>
      <c r="E56" s="35" t="e">
        <f>'GuV - Gesamtübersicht'!G25*('GuV - Gesamtübersicht'!$E$25)%+'GuV - Gesamtübersicht'!G64*('GuV - Gesamtübersicht'!$E$64)%+'GuV - Gesamtübersicht'!G65*('GuV - Gesamtübersicht'!$E$65)%+'GuV - Gesamtübersicht'!G66*('GuV - Gesamtübersicht'!$E$66)%+'GuV - Gesamtübersicht'!G67*('GuV - Gesamtübersicht'!$E$67)%+'GuV - Gesamtübersicht'!G68*('GuV - Gesamtübersicht'!$E$68)%+'GuV - Gesamtübersicht'!#REF!*('GuV - Gesamtübersicht'!#REF!)%+'GuV - Gesamtübersicht'!G73*('GuV - Gesamtübersicht'!$E$73)%+'GuV - Gesamtübersicht'!#REF!*('GuV - Gesamtübersicht'!#REF!)%+Invest!E14*(#REF!)%+Invest!E15*(#REF!)%+#REF!*(#REF!)%</f>
        <v>#REF!</v>
      </c>
      <c r="F56" s="35" t="e">
        <f>'GuV - Gesamtübersicht'!H25*('GuV - Gesamtübersicht'!$E$25)%+'GuV - Gesamtübersicht'!H64*('GuV - Gesamtübersicht'!$E$64)%+'GuV - Gesamtübersicht'!H65*('GuV - Gesamtübersicht'!$E$65)%+'GuV - Gesamtübersicht'!H66*('GuV - Gesamtübersicht'!$E$66)%+'GuV - Gesamtübersicht'!H67*('GuV - Gesamtübersicht'!$E$67)%+'GuV - Gesamtübersicht'!H68*('GuV - Gesamtübersicht'!$E$68)%+'GuV - Gesamtübersicht'!#REF!*('GuV - Gesamtübersicht'!#REF!)%+'GuV - Gesamtübersicht'!H73*('GuV - Gesamtübersicht'!$E$73)%+'GuV - Gesamtübersicht'!#REF!*('GuV - Gesamtübersicht'!#REF!)%+Invest!F14*(#REF!)%+Invest!F15*(#REF!)%+#REF!*(#REF!)%</f>
        <v>#REF!</v>
      </c>
      <c r="G56" s="35" t="e">
        <f>'GuV - Gesamtübersicht'!I25*('GuV - Gesamtübersicht'!$E$25)%+'GuV - Gesamtübersicht'!I64*('GuV - Gesamtübersicht'!$E$64)%+'GuV - Gesamtübersicht'!I65*('GuV - Gesamtübersicht'!$E$65)%+'GuV - Gesamtübersicht'!I66*('GuV - Gesamtübersicht'!$E$66)%+'GuV - Gesamtübersicht'!I67*('GuV - Gesamtübersicht'!$E$67)%+'GuV - Gesamtübersicht'!I68*('GuV - Gesamtübersicht'!$E$68)%+'GuV - Gesamtübersicht'!#REF!*('GuV - Gesamtübersicht'!#REF!)%+'GuV - Gesamtübersicht'!I73*('GuV - Gesamtübersicht'!$E$73)%+'GuV - Gesamtübersicht'!#REF!*('GuV - Gesamtübersicht'!#REF!)%+Invest!G14*(#REF!)%+Invest!G15*(#REF!)%+#REF!*(#REF!)%</f>
        <v>#REF!</v>
      </c>
      <c r="H56" s="35" t="e">
        <f>'GuV - Gesamtübersicht'!J25*('GuV - Gesamtübersicht'!$E$25)%+'GuV - Gesamtübersicht'!J64*('GuV - Gesamtübersicht'!$E$64)%+'GuV - Gesamtübersicht'!J65*('GuV - Gesamtübersicht'!$E$65)%+'GuV - Gesamtübersicht'!J66*('GuV - Gesamtübersicht'!$E$66)%+'GuV - Gesamtübersicht'!J67*('GuV - Gesamtübersicht'!$E$67)%+'GuV - Gesamtübersicht'!J68*('GuV - Gesamtübersicht'!$E$68)%+'GuV - Gesamtübersicht'!#REF!*('GuV - Gesamtübersicht'!#REF!)%+'GuV - Gesamtübersicht'!J73*('GuV - Gesamtübersicht'!$E$73)%+'GuV - Gesamtübersicht'!#REF!*('GuV - Gesamtübersicht'!#REF!)%+Invest!H14*(#REF!)%+Invest!H15*(#REF!)%+#REF!*(#REF!)%</f>
        <v>#REF!</v>
      </c>
      <c r="I56" s="35" t="e">
        <f>'GuV - Gesamtübersicht'!K25*('GuV - Gesamtübersicht'!$E$25)%+'GuV - Gesamtübersicht'!K64*('GuV - Gesamtübersicht'!$E$64)%+'GuV - Gesamtübersicht'!K65*('GuV - Gesamtübersicht'!$E$65)%+'GuV - Gesamtübersicht'!K66*('GuV - Gesamtübersicht'!$E$66)%+'GuV - Gesamtübersicht'!K67*('GuV - Gesamtübersicht'!$E$67)%+'GuV - Gesamtübersicht'!K68*('GuV - Gesamtübersicht'!$E$68)%+'GuV - Gesamtübersicht'!#REF!*('GuV - Gesamtübersicht'!#REF!)%+'GuV - Gesamtübersicht'!K73*('GuV - Gesamtübersicht'!$E$73)%+'GuV - Gesamtübersicht'!#REF!*('GuV - Gesamtübersicht'!#REF!)%+Invest!I14*(#REF!)%+Invest!I15*(#REF!)%+#REF!*(#REF!)%</f>
        <v>#REF!</v>
      </c>
      <c r="J56" s="35" t="e">
        <f>'GuV - Gesamtübersicht'!L25*('GuV - Gesamtübersicht'!$E$25)%+'GuV - Gesamtübersicht'!L64*('GuV - Gesamtübersicht'!$E$64)%+'GuV - Gesamtübersicht'!L65*('GuV - Gesamtübersicht'!$E$65)%+'GuV - Gesamtübersicht'!L66*('GuV - Gesamtübersicht'!$E$66)%+'GuV - Gesamtübersicht'!L67*('GuV - Gesamtübersicht'!$E$67)%+'GuV - Gesamtübersicht'!L68*('GuV - Gesamtübersicht'!$E$68)%+'GuV - Gesamtübersicht'!#REF!*('GuV - Gesamtübersicht'!#REF!)%+'GuV - Gesamtübersicht'!L73*('GuV - Gesamtübersicht'!$E$73)%+'GuV - Gesamtübersicht'!#REF!*('GuV - Gesamtübersicht'!#REF!)%+Invest!J14*(#REF!)%+Invest!J15*(#REF!)%+#REF!*(#REF!)%</f>
        <v>#REF!</v>
      </c>
      <c r="K56" s="35" t="e">
        <f>'GuV - Gesamtübersicht'!M25*('GuV - Gesamtübersicht'!$E$25)%+'GuV - Gesamtübersicht'!M64*('GuV - Gesamtübersicht'!$E$64)%+'GuV - Gesamtübersicht'!M65*('GuV - Gesamtübersicht'!$E$65)%+'GuV - Gesamtübersicht'!M66*('GuV - Gesamtübersicht'!$E$66)%+'GuV - Gesamtübersicht'!M67*('GuV - Gesamtübersicht'!$E$67)%+'GuV - Gesamtübersicht'!M68*('GuV - Gesamtübersicht'!$E$68)%+'GuV - Gesamtübersicht'!#REF!*('GuV - Gesamtübersicht'!#REF!)%+'GuV - Gesamtübersicht'!M73*('GuV - Gesamtübersicht'!$E$73)%+'GuV - Gesamtübersicht'!#REF!*('GuV - Gesamtübersicht'!#REF!)%+Invest!K14*(#REF!)%+Invest!K15*(#REF!)%+#REF!*(#REF!)%</f>
        <v>#REF!</v>
      </c>
      <c r="L56" s="35" t="e">
        <f>'GuV - Gesamtübersicht'!N25*('GuV - Gesamtübersicht'!$E$25)%+'GuV - Gesamtübersicht'!N64*('GuV - Gesamtübersicht'!$E$64)%+'GuV - Gesamtübersicht'!N65*('GuV - Gesamtübersicht'!$E$65)%+'GuV - Gesamtübersicht'!N66*('GuV - Gesamtübersicht'!$E$66)%+'GuV - Gesamtübersicht'!N67*('GuV - Gesamtübersicht'!$E$67)%+'GuV - Gesamtübersicht'!N68*('GuV - Gesamtübersicht'!$E$68)%+'GuV - Gesamtübersicht'!#REF!*('GuV - Gesamtübersicht'!#REF!)%+'GuV - Gesamtübersicht'!N73*('GuV - Gesamtübersicht'!$E$73)%+'GuV - Gesamtübersicht'!#REF!*('GuV - Gesamtübersicht'!#REF!)%+Invest!L14*(#REF!)%+Invest!L15*(#REF!)%+#REF!*(#REF!)%</f>
        <v>#REF!</v>
      </c>
      <c r="M56" s="35" t="e">
        <f>'GuV - Gesamtübersicht'!O25*('GuV - Gesamtübersicht'!$E$25)%+'GuV - Gesamtübersicht'!O64*('GuV - Gesamtübersicht'!$E$64)%+'GuV - Gesamtübersicht'!O65*('GuV - Gesamtübersicht'!$E$65)%+'GuV - Gesamtübersicht'!O66*('GuV - Gesamtübersicht'!$E$66)%+'GuV - Gesamtübersicht'!O67*('GuV - Gesamtübersicht'!$E$67)%+'GuV - Gesamtübersicht'!O68*('GuV - Gesamtübersicht'!$E$68)%+'GuV - Gesamtübersicht'!#REF!*('GuV - Gesamtübersicht'!#REF!)%+'GuV - Gesamtübersicht'!O73*('GuV - Gesamtübersicht'!$E$73)%+'GuV - Gesamtübersicht'!#REF!*('GuV - Gesamtübersicht'!#REF!)%+Invest!M14*(#REF!)%+Invest!M15*(#REF!)%+#REF!*(#REF!)%</f>
        <v>#REF!</v>
      </c>
      <c r="N56" s="35" t="e">
        <f>'GuV - Gesamtübersicht'!P25*('GuV - Gesamtübersicht'!$E$25)%+'GuV - Gesamtübersicht'!P64*('GuV - Gesamtübersicht'!$E$64)%+'GuV - Gesamtübersicht'!P65*('GuV - Gesamtübersicht'!$E$65)%+'GuV - Gesamtübersicht'!P66*('GuV - Gesamtübersicht'!$E$66)%+'GuV - Gesamtübersicht'!P67*('GuV - Gesamtübersicht'!$E$67)%+'GuV - Gesamtübersicht'!P68*('GuV - Gesamtübersicht'!$E$68)%+'GuV - Gesamtübersicht'!#REF!*('GuV - Gesamtübersicht'!#REF!)%+'GuV - Gesamtübersicht'!P73*('GuV - Gesamtübersicht'!$E$73)%+'GuV - Gesamtübersicht'!#REF!*('GuV - Gesamtübersicht'!#REF!)%+Invest!N14*(#REF!)%+Invest!N15*(#REF!)%+#REF!*(#REF!)%</f>
        <v>#REF!</v>
      </c>
      <c r="O56" s="35" t="e">
        <f>'GuV - Gesamtübersicht'!Q25*('GuV - Gesamtübersicht'!$E$25)%+'GuV - Gesamtübersicht'!Q64*('GuV - Gesamtübersicht'!$E$64)%+'GuV - Gesamtübersicht'!Q65*('GuV - Gesamtübersicht'!$E$65)%+'GuV - Gesamtübersicht'!Q66*('GuV - Gesamtübersicht'!$E$66)%+'GuV - Gesamtübersicht'!Q67*('GuV - Gesamtübersicht'!$E$67)%+'GuV - Gesamtübersicht'!Q68*('GuV - Gesamtübersicht'!$E$68)%+'GuV - Gesamtübersicht'!#REF!*('GuV - Gesamtübersicht'!#REF!)%+'GuV - Gesamtübersicht'!Q73*('GuV - Gesamtübersicht'!$E$73)%+'GuV - Gesamtübersicht'!#REF!*('GuV - Gesamtübersicht'!#REF!)%+Invest!O14*(#REF!)%+Invest!O15*(#REF!)%+#REF!*(#REF!)%</f>
        <v>#REF!</v>
      </c>
      <c r="P56" s="35" t="e">
        <f>'GuV - Gesamtübersicht'!R25*('GuV - Gesamtübersicht'!$E$25)%+'GuV - Gesamtübersicht'!R64*('GuV - Gesamtübersicht'!$E$64)%+'GuV - Gesamtübersicht'!R65*('GuV - Gesamtübersicht'!$E$65)%+'GuV - Gesamtübersicht'!R66*('GuV - Gesamtübersicht'!$E$66)%+'GuV - Gesamtübersicht'!R67*('GuV - Gesamtübersicht'!$E$67)%+'GuV - Gesamtübersicht'!R68*('GuV - Gesamtübersicht'!$E$68)%+'GuV - Gesamtübersicht'!#REF!*('GuV - Gesamtübersicht'!#REF!)%+'GuV - Gesamtübersicht'!R73*('GuV - Gesamtübersicht'!$E$73)%+'GuV - Gesamtübersicht'!#REF!*('GuV - Gesamtübersicht'!#REF!)%+Invest!P14*(#REF!)%+Invest!P15*(#REF!)%+#REF!*(#REF!)%</f>
        <v>#REF!</v>
      </c>
      <c r="Q56" s="35" t="e">
        <f>'GuV - Gesamtübersicht'!U25*('GuV - Gesamtübersicht'!$E$25)%+'GuV - Gesamtübersicht'!U64*('GuV - Gesamtübersicht'!$E$64)%+'GuV - Gesamtübersicht'!U65*('GuV - Gesamtübersicht'!$E$65)%+'GuV - Gesamtübersicht'!U66*('GuV - Gesamtübersicht'!$E$66)%+'GuV - Gesamtübersicht'!U67*('GuV - Gesamtübersicht'!$E$67)%+'GuV - Gesamtübersicht'!U68*('GuV - Gesamtübersicht'!$E$68)%+'GuV - Gesamtübersicht'!#REF!*('GuV - Gesamtübersicht'!#REF!)%+'GuV - Gesamtübersicht'!U73*('GuV - Gesamtübersicht'!$E$73)%+'GuV - Gesamtübersicht'!#REF!*('GuV - Gesamtübersicht'!#REF!)%+Invest!S14*(#REF!)%+Invest!S15*(#REF!)%+#REF!*(#REF!)%</f>
        <v>#REF!</v>
      </c>
      <c r="R56" s="35" t="e">
        <f>'GuV - Gesamtübersicht'!V25*('GuV - Gesamtübersicht'!$E$25)%+'GuV - Gesamtübersicht'!V64*('GuV - Gesamtübersicht'!$E$64)%+'GuV - Gesamtübersicht'!V65*('GuV - Gesamtübersicht'!$E$65)%+'GuV - Gesamtübersicht'!V66*('GuV - Gesamtübersicht'!$E$66)%+'GuV - Gesamtübersicht'!V67*('GuV - Gesamtübersicht'!$E$67)%+'GuV - Gesamtübersicht'!V68*('GuV - Gesamtübersicht'!$E$68)%+'GuV - Gesamtübersicht'!#REF!*('GuV - Gesamtübersicht'!#REF!)%+'GuV - Gesamtübersicht'!V73*('GuV - Gesamtübersicht'!$E$73)%+'GuV - Gesamtübersicht'!#REF!*('GuV - Gesamtübersicht'!#REF!)%+Invest!T14*(#REF!)%+Invest!T15*(#REF!)%+#REF!*(#REF!)%</f>
        <v>#REF!</v>
      </c>
      <c r="S56" s="35" t="e">
        <f>'GuV - Gesamtübersicht'!W25*('GuV - Gesamtübersicht'!$E$25)%+'GuV - Gesamtübersicht'!W64*('GuV - Gesamtübersicht'!$E$64)%+'GuV - Gesamtübersicht'!W65*('GuV - Gesamtübersicht'!$E$65)%+'GuV - Gesamtübersicht'!W66*('GuV - Gesamtübersicht'!$E$66)%+'GuV - Gesamtübersicht'!W67*('GuV - Gesamtübersicht'!$E$67)%+'GuV - Gesamtübersicht'!W68*('GuV - Gesamtübersicht'!$E$68)%+'GuV - Gesamtübersicht'!#REF!*('GuV - Gesamtübersicht'!#REF!)%+'GuV - Gesamtübersicht'!W73*('GuV - Gesamtübersicht'!$E$73)%+'GuV - Gesamtübersicht'!#REF!*('GuV - Gesamtübersicht'!#REF!)%+Invest!U14*(#REF!)%+Invest!U15*(#REF!)%+#REF!*(#REF!)%</f>
        <v>#REF!</v>
      </c>
      <c r="T56" s="35" t="e">
        <f>'GuV - Gesamtübersicht'!X25*('GuV - Gesamtübersicht'!$E$25)%+'GuV - Gesamtübersicht'!X64*('GuV - Gesamtübersicht'!$E$64)%+'GuV - Gesamtübersicht'!X65*('GuV - Gesamtübersicht'!$E$65)%+'GuV - Gesamtübersicht'!X66*('GuV - Gesamtübersicht'!$E$66)%+'GuV - Gesamtübersicht'!X67*('GuV - Gesamtübersicht'!$E$67)%+'GuV - Gesamtübersicht'!X68*('GuV - Gesamtübersicht'!$E$68)%+'GuV - Gesamtübersicht'!#REF!*('GuV - Gesamtübersicht'!#REF!)%+'GuV - Gesamtübersicht'!X73*('GuV - Gesamtübersicht'!$E$73)%+'GuV - Gesamtübersicht'!#REF!*('GuV - Gesamtübersicht'!#REF!)%+Invest!V14*(#REF!)%+Invest!V15*(#REF!)%+#REF!*(#REF!)%</f>
        <v>#REF!</v>
      </c>
      <c r="U56" s="35" t="e">
        <f>'GuV - Gesamtübersicht'!Y25*('GuV - Gesamtübersicht'!$E$25)%+'GuV - Gesamtübersicht'!Y64*('GuV - Gesamtübersicht'!$E$64)%+'GuV - Gesamtübersicht'!Y65*('GuV - Gesamtübersicht'!$E$65)%+'GuV - Gesamtübersicht'!Y66*('GuV - Gesamtübersicht'!$E$66)%+'GuV - Gesamtübersicht'!Y67*('GuV - Gesamtübersicht'!$E$67)%+'GuV - Gesamtübersicht'!Y68*('GuV - Gesamtübersicht'!$E$68)%+'GuV - Gesamtübersicht'!#REF!*('GuV - Gesamtübersicht'!#REF!)%+'GuV - Gesamtübersicht'!Y73*('GuV - Gesamtübersicht'!$E$73)%+'GuV - Gesamtübersicht'!#REF!*('GuV - Gesamtübersicht'!#REF!)%+Invest!W14*(#REF!)%+Invest!W15*(#REF!)%+#REF!*(#REF!)%</f>
        <v>#REF!</v>
      </c>
      <c r="V56" s="35" t="e">
        <f>'GuV - Gesamtübersicht'!Z25*('GuV - Gesamtübersicht'!$E$25)%+'GuV - Gesamtübersicht'!Z64*('GuV - Gesamtübersicht'!$E$64)%+'GuV - Gesamtübersicht'!Z65*('GuV - Gesamtübersicht'!$E$65)%+'GuV - Gesamtübersicht'!Z66*('GuV - Gesamtübersicht'!$E$66)%+'GuV - Gesamtübersicht'!Z67*('GuV - Gesamtübersicht'!$E$67)%+'GuV - Gesamtübersicht'!Z68*('GuV - Gesamtübersicht'!$E$68)%+'GuV - Gesamtübersicht'!#REF!*('GuV - Gesamtübersicht'!#REF!)%+'GuV - Gesamtübersicht'!Z73*('GuV - Gesamtübersicht'!$E$73)%+'GuV - Gesamtübersicht'!#REF!*('GuV - Gesamtübersicht'!#REF!)%+Invest!X14*(#REF!)%+Invest!X15*(#REF!)%+#REF!*(#REF!)%</f>
        <v>#REF!</v>
      </c>
      <c r="W56" s="35" t="e">
        <f>'GuV - Gesamtübersicht'!AA25*('GuV - Gesamtübersicht'!$E$25)%+'GuV - Gesamtübersicht'!AA64*('GuV - Gesamtübersicht'!$E$64)%+'GuV - Gesamtübersicht'!AA65*('GuV - Gesamtübersicht'!$E$65)%+'GuV - Gesamtübersicht'!AA66*('GuV - Gesamtübersicht'!$E$66)%+'GuV - Gesamtübersicht'!AA67*('GuV - Gesamtübersicht'!$E$67)%+'GuV - Gesamtübersicht'!AA68*('GuV - Gesamtübersicht'!$E$68)%+'GuV - Gesamtübersicht'!#REF!*('GuV - Gesamtübersicht'!#REF!)%+'GuV - Gesamtübersicht'!AA73*('GuV - Gesamtübersicht'!$E$73)%+'GuV - Gesamtübersicht'!#REF!*('GuV - Gesamtübersicht'!#REF!)%+Invest!Y14*(#REF!)%+Invest!Y15*(#REF!)%+#REF!*(#REF!)%</f>
        <v>#REF!</v>
      </c>
      <c r="X56" s="35" t="e">
        <f>'GuV - Gesamtübersicht'!AB25*('GuV - Gesamtübersicht'!$E$25)%+'GuV - Gesamtübersicht'!AB64*('GuV - Gesamtübersicht'!$E$64)%+'GuV - Gesamtübersicht'!AB65*('GuV - Gesamtübersicht'!$E$65)%+'GuV - Gesamtübersicht'!AB66*('GuV - Gesamtübersicht'!$E$66)%+'GuV - Gesamtübersicht'!AB67*('GuV - Gesamtübersicht'!$E$67)%+'GuV - Gesamtübersicht'!AB68*('GuV - Gesamtübersicht'!$E$68)%+'GuV - Gesamtübersicht'!#REF!*('GuV - Gesamtübersicht'!#REF!)%+'GuV - Gesamtübersicht'!AB73*('GuV - Gesamtübersicht'!$E$73)%+'GuV - Gesamtübersicht'!#REF!*('GuV - Gesamtübersicht'!#REF!)%+Invest!Z14*(#REF!)%+Invest!Z15*(#REF!)%+#REF!*(#REF!)%</f>
        <v>#REF!</v>
      </c>
      <c r="Y56" s="35" t="e">
        <f>'GuV - Gesamtübersicht'!AC25*('GuV - Gesamtübersicht'!$E$25)%+'GuV - Gesamtübersicht'!AC64*('GuV - Gesamtübersicht'!$E$64)%+'GuV - Gesamtübersicht'!AC65*('GuV - Gesamtübersicht'!$E$65)%+'GuV - Gesamtübersicht'!AC66*('GuV - Gesamtübersicht'!$E$66)%+'GuV - Gesamtübersicht'!AC67*('GuV - Gesamtübersicht'!$E$67)%+'GuV - Gesamtübersicht'!AC68*('GuV - Gesamtübersicht'!$E$68)%+'GuV - Gesamtübersicht'!#REF!*('GuV - Gesamtübersicht'!#REF!)%+'GuV - Gesamtübersicht'!AC73*('GuV - Gesamtübersicht'!$E$73)%+'GuV - Gesamtübersicht'!#REF!*('GuV - Gesamtübersicht'!#REF!)%+Invest!AA14*(#REF!)%+Invest!AA15*(#REF!)%+#REF!*(#REF!)%</f>
        <v>#REF!</v>
      </c>
      <c r="Z56" s="35" t="e">
        <f>'GuV - Gesamtübersicht'!AD25*('GuV - Gesamtübersicht'!$E$25)%+'GuV - Gesamtübersicht'!AD64*('GuV - Gesamtübersicht'!$E$64)%+'GuV - Gesamtübersicht'!AD65*('GuV - Gesamtübersicht'!$E$65)%+'GuV - Gesamtübersicht'!AD66*('GuV - Gesamtübersicht'!$E$66)%+'GuV - Gesamtübersicht'!AD67*('GuV - Gesamtübersicht'!$E$67)%+'GuV - Gesamtübersicht'!AD68*('GuV - Gesamtübersicht'!$E$68)%+'GuV - Gesamtübersicht'!#REF!*('GuV - Gesamtübersicht'!#REF!)%+'GuV - Gesamtübersicht'!AD73*('GuV - Gesamtübersicht'!$E$73)%+'GuV - Gesamtübersicht'!#REF!*('GuV - Gesamtübersicht'!#REF!)%+Invest!AB14*(#REF!)%+Invest!AB15*(#REF!)%+#REF!*(#REF!)%</f>
        <v>#REF!</v>
      </c>
      <c r="AA56" s="35" t="e">
        <f>'GuV - Gesamtübersicht'!AE25*('GuV - Gesamtübersicht'!$E$25)%+'GuV - Gesamtübersicht'!AE64*('GuV - Gesamtübersicht'!$E$64)%+'GuV - Gesamtübersicht'!AE65*('GuV - Gesamtübersicht'!$E$65)%+'GuV - Gesamtübersicht'!AE66*('GuV - Gesamtübersicht'!$E$66)%+'GuV - Gesamtübersicht'!AE67*('GuV - Gesamtübersicht'!$E$67)%+'GuV - Gesamtübersicht'!AE68*('GuV - Gesamtübersicht'!$E$68)%+'GuV - Gesamtübersicht'!#REF!*('GuV - Gesamtübersicht'!#REF!)%+'GuV - Gesamtübersicht'!AE73*('GuV - Gesamtübersicht'!$E$73)%+'GuV - Gesamtübersicht'!#REF!*('GuV - Gesamtübersicht'!#REF!)%+Invest!AC14*(#REF!)%+Invest!AC15*(#REF!)%+#REF!*(#REF!)%</f>
        <v>#REF!</v>
      </c>
      <c r="AB56" s="35" t="e">
        <f>'GuV - Gesamtübersicht'!AF25*('GuV - Gesamtübersicht'!$E$25)%+'GuV - Gesamtübersicht'!AF64*('GuV - Gesamtübersicht'!$E$64)%+'GuV - Gesamtübersicht'!AF65*('GuV - Gesamtübersicht'!$E$65)%+'GuV - Gesamtübersicht'!AF66*('GuV - Gesamtübersicht'!$E$66)%+'GuV - Gesamtübersicht'!AF67*('GuV - Gesamtübersicht'!$E$67)%+'GuV - Gesamtübersicht'!AF68*('GuV - Gesamtübersicht'!$E$68)%+'GuV - Gesamtübersicht'!#REF!*('GuV - Gesamtübersicht'!#REF!)%+'GuV - Gesamtübersicht'!AF73*('GuV - Gesamtübersicht'!$E$73)%+'GuV - Gesamtübersicht'!#REF!*('GuV - Gesamtübersicht'!#REF!)%+Invest!AD14*(#REF!)%+Invest!AD15*(#REF!)%+#REF!*(#REF!)%</f>
        <v>#REF!</v>
      </c>
      <c r="AE56" s="35" t="e">
        <f>'GuV - Gesamtübersicht'!#REF!*('GuV - Gesamtübersicht'!$E$25)%+'GuV - Gesamtübersicht'!#REF!*('GuV - Gesamtübersicht'!$E$64)%+'GuV - Gesamtübersicht'!#REF!*('GuV - Gesamtübersicht'!$E$65)%+'GuV - Gesamtübersicht'!#REF!*('GuV - Gesamtübersicht'!$E$66)%+'GuV - Gesamtübersicht'!#REF!*('GuV - Gesamtübersicht'!$E$67)%+'GuV - Gesamtübersicht'!#REF!*('GuV - Gesamtübersicht'!$E$68)%+'GuV - Gesamtübersicht'!#REF!*('GuV - Gesamtübersicht'!#REF!)%+'GuV - Gesamtübersicht'!#REF!*('GuV - Gesamtübersicht'!$E$73)%+'GuV - Gesamtübersicht'!#REF!*('GuV - Gesamtübersicht'!#REF!)%+Invest!#REF!*(#REF!)%+Invest!#REF!*(#REF!)%+#REF!*(#REF!)%</f>
        <v>#REF!</v>
      </c>
      <c r="AG56" s="35" t="e">
        <f>'GuV - Gesamtübersicht'!#REF!*('GuV - Gesamtübersicht'!$E$25)%+'GuV - Gesamtübersicht'!#REF!*('GuV - Gesamtübersicht'!$E$64)%+'GuV - Gesamtübersicht'!#REF!*('GuV - Gesamtübersicht'!$E$65)%+'GuV - Gesamtübersicht'!#REF!*('GuV - Gesamtübersicht'!$E$66)%+'GuV - Gesamtübersicht'!#REF!*('GuV - Gesamtübersicht'!$E$67)%+'GuV - Gesamtübersicht'!#REF!*('GuV - Gesamtübersicht'!$E$68)%+'GuV - Gesamtübersicht'!#REF!*('GuV - Gesamtübersicht'!#REF!)%+'GuV - Gesamtübersicht'!#REF!*('GuV - Gesamtübersicht'!$E$73)%+'GuV - Gesamtübersicht'!#REF!*('GuV - Gesamtübersicht'!#REF!)%+Invest!#REF!*(#REF!)%+Invest!#REF!*(#REF!)%+#REF!*(#REF!)%</f>
        <v>#REF!</v>
      </c>
      <c r="AI56" s="35" t="e">
        <f>'GuV - Gesamtübersicht'!#REF!*('GuV - Gesamtübersicht'!$E$25)%+'GuV - Gesamtübersicht'!#REF!*('GuV - Gesamtübersicht'!$E$64)%+'GuV - Gesamtübersicht'!#REF!*('GuV - Gesamtübersicht'!$E$65)%+'GuV - Gesamtübersicht'!#REF!*('GuV - Gesamtübersicht'!$E$66)%+'GuV - Gesamtübersicht'!#REF!*('GuV - Gesamtübersicht'!$E$67)%+'GuV - Gesamtübersicht'!#REF!*('GuV - Gesamtübersicht'!$E$68)%+'GuV - Gesamtübersicht'!#REF!*('GuV - Gesamtübersicht'!#REF!)%+'GuV - Gesamtübersicht'!#REF!*('GuV - Gesamtübersicht'!$E$73)%+'GuV - Gesamtübersicht'!#REF!*('GuV - Gesamtübersicht'!#REF!)%+Invest!#REF!*(#REF!)%+Invest!#REF!*(#REF!)%+#REF!*(#REF!)%</f>
        <v>#REF!</v>
      </c>
    </row>
    <row r="57" spans="3:35" x14ac:dyDescent="0.2">
      <c r="C57" s="31" t="s">
        <v>175</v>
      </c>
      <c r="E57" s="35" t="e">
        <f>'GuV - Gesamtübersicht'!G10*('GuV - Gesamtübersicht'!$E$10)%+'GuV - Gesamtübersicht'!G30*('GuV - Gesamtübersicht'!$E$30)%+'GuV - Gesamtübersicht'!G31*('GuV - Gesamtübersicht'!$E$31)%+'GuV - Gesamtübersicht'!G32*('GuV - Gesamtübersicht'!$E$32)%+'GuV - Gesamtübersicht'!G33*('GuV - Gesamtübersicht'!$E$33)%+'GuV - Gesamtübersicht'!G34*('GuV - Gesamtübersicht'!$E$34)%+'GuV - Gesamtübersicht'!G35*('GuV - Gesamtübersicht'!$E$35)%+'GuV - Gesamtübersicht'!#REF!*('GuV - Gesamtübersicht'!#REF!)%</f>
        <v>#REF!</v>
      </c>
      <c r="F57" s="35" t="e">
        <f>'GuV - Gesamtübersicht'!H10*('GuV - Gesamtübersicht'!$E$10)%+'GuV - Gesamtübersicht'!H30*('GuV - Gesamtübersicht'!$E$30)%+'GuV - Gesamtübersicht'!H31*('GuV - Gesamtübersicht'!$E$31)%+'GuV - Gesamtübersicht'!H32*('GuV - Gesamtübersicht'!$E$32)%+'GuV - Gesamtübersicht'!H33*('GuV - Gesamtübersicht'!$E$33)%+'GuV - Gesamtübersicht'!H34*('GuV - Gesamtübersicht'!$E$34)%+'GuV - Gesamtübersicht'!H35*('GuV - Gesamtübersicht'!$E$35)%+'GuV - Gesamtübersicht'!#REF!*('GuV - Gesamtübersicht'!#REF!)%</f>
        <v>#REF!</v>
      </c>
      <c r="G57" s="35" t="e">
        <f>'GuV - Gesamtübersicht'!I10*('GuV - Gesamtübersicht'!$E$10)%+'GuV - Gesamtübersicht'!I30*('GuV - Gesamtübersicht'!$E$30)%+'GuV - Gesamtübersicht'!I31*('GuV - Gesamtübersicht'!$E$31)%+'GuV - Gesamtübersicht'!I32*('GuV - Gesamtübersicht'!$E$32)%+'GuV - Gesamtübersicht'!I33*('GuV - Gesamtübersicht'!$E$33)%+'GuV - Gesamtübersicht'!I34*('GuV - Gesamtübersicht'!$E$34)%+'GuV - Gesamtübersicht'!I35*('GuV - Gesamtübersicht'!$E$35)%+'GuV - Gesamtübersicht'!#REF!*('GuV - Gesamtübersicht'!#REF!)%</f>
        <v>#REF!</v>
      </c>
      <c r="H57" s="35" t="e">
        <f>'GuV - Gesamtübersicht'!J10*('GuV - Gesamtübersicht'!$E$10)%+'GuV - Gesamtübersicht'!J30*('GuV - Gesamtübersicht'!$E$30)%+'GuV - Gesamtübersicht'!J31*('GuV - Gesamtübersicht'!$E$31)%+'GuV - Gesamtübersicht'!J32*('GuV - Gesamtübersicht'!$E$32)%+'GuV - Gesamtübersicht'!J33*('GuV - Gesamtübersicht'!$E$33)%+'GuV - Gesamtübersicht'!J34*('GuV - Gesamtübersicht'!$E$34)%+'GuV - Gesamtübersicht'!J35*('GuV - Gesamtübersicht'!$E$35)%+'GuV - Gesamtübersicht'!#REF!*('GuV - Gesamtübersicht'!#REF!)%</f>
        <v>#REF!</v>
      </c>
      <c r="I57" s="35" t="e">
        <f>'GuV - Gesamtübersicht'!K10*('GuV - Gesamtübersicht'!$E$10)%+'GuV - Gesamtübersicht'!K30*('GuV - Gesamtübersicht'!$E$30)%+'GuV - Gesamtübersicht'!K31*('GuV - Gesamtübersicht'!$E$31)%+'GuV - Gesamtübersicht'!K32*('GuV - Gesamtübersicht'!$E$32)%+'GuV - Gesamtübersicht'!K33*('GuV - Gesamtübersicht'!$E$33)%+'GuV - Gesamtübersicht'!K34*('GuV - Gesamtübersicht'!$E$34)%+'GuV - Gesamtübersicht'!K35*('GuV - Gesamtübersicht'!$E$35)%+'GuV - Gesamtübersicht'!#REF!*('GuV - Gesamtübersicht'!#REF!)%</f>
        <v>#REF!</v>
      </c>
      <c r="J57" s="35" t="e">
        <f>'GuV - Gesamtübersicht'!L10*('GuV - Gesamtübersicht'!$E$10)%+'GuV - Gesamtübersicht'!L30*('GuV - Gesamtübersicht'!$E$30)%+'GuV - Gesamtübersicht'!L31*('GuV - Gesamtübersicht'!$E$31)%+'GuV - Gesamtübersicht'!L32*('GuV - Gesamtübersicht'!$E$32)%+'GuV - Gesamtübersicht'!L33*('GuV - Gesamtübersicht'!$E$33)%+'GuV - Gesamtübersicht'!L34*('GuV - Gesamtübersicht'!$E$34)%+'GuV - Gesamtübersicht'!L35*('GuV - Gesamtübersicht'!$E$35)%+'GuV - Gesamtübersicht'!#REF!*('GuV - Gesamtübersicht'!#REF!)%</f>
        <v>#REF!</v>
      </c>
      <c r="K57" s="35" t="e">
        <f>'GuV - Gesamtübersicht'!M10*('GuV - Gesamtübersicht'!$E$10)%+'GuV - Gesamtübersicht'!M30*('GuV - Gesamtübersicht'!$E$30)%+'GuV - Gesamtübersicht'!M31*('GuV - Gesamtübersicht'!$E$31)%+'GuV - Gesamtübersicht'!M32*('GuV - Gesamtübersicht'!$E$32)%+'GuV - Gesamtübersicht'!M33*('GuV - Gesamtübersicht'!$E$33)%+'GuV - Gesamtübersicht'!M34*('GuV - Gesamtübersicht'!$E$34)%+'GuV - Gesamtübersicht'!M35*('GuV - Gesamtübersicht'!$E$35)%+'GuV - Gesamtübersicht'!#REF!*('GuV - Gesamtübersicht'!#REF!)%</f>
        <v>#REF!</v>
      </c>
      <c r="L57" s="35" t="e">
        <f>'GuV - Gesamtübersicht'!N10*('GuV - Gesamtübersicht'!$E$10)%+'GuV - Gesamtübersicht'!N30*('GuV - Gesamtübersicht'!$E$30)%+'GuV - Gesamtübersicht'!N31*('GuV - Gesamtübersicht'!$E$31)%+'GuV - Gesamtübersicht'!N32*('GuV - Gesamtübersicht'!$E$32)%+'GuV - Gesamtübersicht'!N33*('GuV - Gesamtübersicht'!$E$33)%+'GuV - Gesamtübersicht'!N34*('GuV - Gesamtübersicht'!$E$34)%+'GuV - Gesamtübersicht'!N35*('GuV - Gesamtübersicht'!$E$35)%+'GuV - Gesamtübersicht'!#REF!*('GuV - Gesamtübersicht'!#REF!)%</f>
        <v>#REF!</v>
      </c>
      <c r="M57" s="35" t="e">
        <f>'GuV - Gesamtübersicht'!O10*('GuV - Gesamtübersicht'!$E$10)%+'GuV - Gesamtübersicht'!O30*('GuV - Gesamtübersicht'!$E$30)%+'GuV - Gesamtübersicht'!O31*('GuV - Gesamtübersicht'!$E$31)%+'GuV - Gesamtübersicht'!O32*('GuV - Gesamtübersicht'!$E$32)%+'GuV - Gesamtübersicht'!O33*('GuV - Gesamtübersicht'!$E$33)%+'GuV - Gesamtübersicht'!O34*('GuV - Gesamtübersicht'!$E$34)%+'GuV - Gesamtübersicht'!O35*('GuV - Gesamtübersicht'!$E$35)%+'GuV - Gesamtübersicht'!#REF!*('GuV - Gesamtübersicht'!#REF!)%</f>
        <v>#REF!</v>
      </c>
      <c r="N57" s="35" t="e">
        <f>'GuV - Gesamtübersicht'!P10*('GuV - Gesamtübersicht'!$E$10)%+'GuV - Gesamtübersicht'!P30*('GuV - Gesamtübersicht'!$E$30)%+'GuV - Gesamtübersicht'!P31*('GuV - Gesamtübersicht'!$E$31)%+'GuV - Gesamtübersicht'!P32*('GuV - Gesamtübersicht'!$E$32)%+'GuV - Gesamtübersicht'!P33*('GuV - Gesamtübersicht'!$E$33)%+'GuV - Gesamtübersicht'!P34*('GuV - Gesamtübersicht'!$E$34)%+'GuV - Gesamtübersicht'!P35*('GuV - Gesamtübersicht'!$E$35)%+'GuV - Gesamtübersicht'!#REF!*('GuV - Gesamtübersicht'!#REF!)%</f>
        <v>#REF!</v>
      </c>
      <c r="O57" s="35" t="e">
        <f>'GuV - Gesamtübersicht'!Q10*('GuV - Gesamtübersicht'!$E$10)%+'GuV - Gesamtübersicht'!Q30*('GuV - Gesamtübersicht'!$E$30)%+'GuV - Gesamtübersicht'!Q31*('GuV - Gesamtübersicht'!$E$31)%+'GuV - Gesamtübersicht'!Q32*('GuV - Gesamtübersicht'!$E$32)%+'GuV - Gesamtübersicht'!Q33*('GuV - Gesamtübersicht'!$E$33)%+'GuV - Gesamtübersicht'!Q34*('GuV - Gesamtübersicht'!$E$34)%+'GuV - Gesamtübersicht'!Q35*('GuV - Gesamtübersicht'!$E$35)%+'GuV - Gesamtübersicht'!#REF!*('GuV - Gesamtübersicht'!#REF!)%</f>
        <v>#REF!</v>
      </c>
      <c r="P57" s="35" t="e">
        <f>'GuV - Gesamtübersicht'!R10*('GuV - Gesamtübersicht'!$E$10)%+'GuV - Gesamtübersicht'!R30*('GuV - Gesamtübersicht'!$E$30)%+'GuV - Gesamtübersicht'!R31*('GuV - Gesamtübersicht'!$E$31)%+'GuV - Gesamtübersicht'!R32*('GuV - Gesamtübersicht'!$E$32)%+'GuV - Gesamtübersicht'!R33*('GuV - Gesamtübersicht'!$E$33)%+'GuV - Gesamtübersicht'!R34*('GuV - Gesamtübersicht'!$E$34)%+'GuV - Gesamtübersicht'!R35*('GuV - Gesamtübersicht'!$E$35)%+'GuV - Gesamtübersicht'!#REF!*('GuV - Gesamtübersicht'!#REF!)%</f>
        <v>#REF!</v>
      </c>
      <c r="Q57" s="35" t="e">
        <f>'GuV - Gesamtübersicht'!U10*('GuV - Gesamtübersicht'!$E$10)%+'GuV - Gesamtübersicht'!U30*('GuV - Gesamtübersicht'!$E$30)%+'GuV - Gesamtübersicht'!U31*('GuV - Gesamtübersicht'!$E$31)%+'GuV - Gesamtübersicht'!U32*('GuV - Gesamtübersicht'!$E$32)%+'GuV - Gesamtübersicht'!U33*('GuV - Gesamtübersicht'!$E$33)%+'GuV - Gesamtübersicht'!U34*('GuV - Gesamtübersicht'!$E$34)%+'GuV - Gesamtübersicht'!U35*('GuV - Gesamtübersicht'!$E$35)%+'GuV - Gesamtübersicht'!#REF!*('GuV - Gesamtübersicht'!#REF!)%</f>
        <v>#REF!</v>
      </c>
      <c r="R57" s="35" t="e">
        <f>'GuV - Gesamtübersicht'!V10*('GuV - Gesamtübersicht'!$E$10)%+'GuV - Gesamtübersicht'!V30*('GuV - Gesamtübersicht'!$E$30)%+'GuV - Gesamtübersicht'!V31*('GuV - Gesamtübersicht'!$E$31)%+'GuV - Gesamtübersicht'!V32*('GuV - Gesamtübersicht'!$E$32)%+'GuV - Gesamtübersicht'!V33*('GuV - Gesamtübersicht'!$E$33)%+'GuV - Gesamtübersicht'!V34*('GuV - Gesamtübersicht'!$E$34)%+'GuV - Gesamtübersicht'!V35*('GuV - Gesamtübersicht'!$E$35)%+'GuV - Gesamtübersicht'!#REF!*('GuV - Gesamtübersicht'!#REF!)%</f>
        <v>#REF!</v>
      </c>
      <c r="S57" s="35" t="e">
        <f>'GuV - Gesamtübersicht'!W10*('GuV - Gesamtübersicht'!$E$10)%+'GuV - Gesamtübersicht'!W30*('GuV - Gesamtübersicht'!$E$30)%+'GuV - Gesamtübersicht'!W31*('GuV - Gesamtübersicht'!$E$31)%+'GuV - Gesamtübersicht'!W32*('GuV - Gesamtübersicht'!$E$32)%+'GuV - Gesamtübersicht'!W33*('GuV - Gesamtübersicht'!$E$33)%+'GuV - Gesamtübersicht'!W34*('GuV - Gesamtübersicht'!$E$34)%+'GuV - Gesamtübersicht'!W35*('GuV - Gesamtübersicht'!$E$35)%+'GuV - Gesamtübersicht'!#REF!*('GuV - Gesamtübersicht'!#REF!)%</f>
        <v>#REF!</v>
      </c>
      <c r="T57" s="35" t="e">
        <f>'GuV - Gesamtübersicht'!X10*('GuV - Gesamtübersicht'!$E$10)%+'GuV - Gesamtübersicht'!X30*('GuV - Gesamtübersicht'!$E$30)%+'GuV - Gesamtübersicht'!X31*('GuV - Gesamtübersicht'!$E$31)%+'GuV - Gesamtübersicht'!X32*('GuV - Gesamtübersicht'!$E$32)%+'GuV - Gesamtübersicht'!X33*('GuV - Gesamtübersicht'!$E$33)%+'GuV - Gesamtübersicht'!X34*('GuV - Gesamtübersicht'!$E$34)%+'GuV - Gesamtübersicht'!X35*('GuV - Gesamtübersicht'!$E$35)%+'GuV - Gesamtübersicht'!#REF!*('GuV - Gesamtübersicht'!#REF!)%</f>
        <v>#REF!</v>
      </c>
      <c r="U57" s="35" t="e">
        <f>'GuV - Gesamtübersicht'!Y10*('GuV - Gesamtübersicht'!$E$10)%+'GuV - Gesamtübersicht'!Y30*('GuV - Gesamtübersicht'!$E$30)%+'GuV - Gesamtübersicht'!Y31*('GuV - Gesamtübersicht'!$E$31)%+'GuV - Gesamtübersicht'!Y32*('GuV - Gesamtübersicht'!$E$32)%+'GuV - Gesamtübersicht'!Y33*('GuV - Gesamtübersicht'!$E$33)%+'GuV - Gesamtübersicht'!Y34*('GuV - Gesamtübersicht'!$E$34)%+'GuV - Gesamtübersicht'!Y35*('GuV - Gesamtübersicht'!$E$35)%+'GuV - Gesamtübersicht'!#REF!*('GuV - Gesamtübersicht'!#REF!)%</f>
        <v>#REF!</v>
      </c>
      <c r="V57" s="35" t="e">
        <f>'GuV - Gesamtübersicht'!Z10*('GuV - Gesamtübersicht'!$E$10)%+'GuV - Gesamtübersicht'!Z30*('GuV - Gesamtübersicht'!$E$30)%+'GuV - Gesamtübersicht'!Z31*('GuV - Gesamtübersicht'!$E$31)%+'GuV - Gesamtübersicht'!Z32*('GuV - Gesamtübersicht'!$E$32)%+'GuV - Gesamtübersicht'!Z33*('GuV - Gesamtübersicht'!$E$33)%+'GuV - Gesamtübersicht'!Z34*('GuV - Gesamtübersicht'!$E$34)%+'GuV - Gesamtübersicht'!Z35*('GuV - Gesamtübersicht'!$E$35)%+'GuV - Gesamtübersicht'!#REF!*('GuV - Gesamtübersicht'!#REF!)%</f>
        <v>#REF!</v>
      </c>
      <c r="W57" s="35" t="e">
        <f>'GuV - Gesamtübersicht'!AA10*('GuV - Gesamtübersicht'!$E$10)%+'GuV - Gesamtübersicht'!AA30*('GuV - Gesamtübersicht'!$E$30)%+'GuV - Gesamtübersicht'!AA31*('GuV - Gesamtübersicht'!$E$31)%+'GuV - Gesamtübersicht'!AA32*('GuV - Gesamtübersicht'!$E$32)%+'GuV - Gesamtübersicht'!AA33*('GuV - Gesamtübersicht'!$E$33)%+'GuV - Gesamtübersicht'!AA34*('GuV - Gesamtübersicht'!$E$34)%+'GuV - Gesamtübersicht'!AA35*('GuV - Gesamtübersicht'!$E$35)%+'GuV - Gesamtübersicht'!#REF!*('GuV - Gesamtübersicht'!#REF!)%</f>
        <v>#REF!</v>
      </c>
      <c r="X57" s="35" t="e">
        <f>'GuV - Gesamtübersicht'!AB10*('GuV - Gesamtübersicht'!$E$10)%+'GuV - Gesamtübersicht'!AB30*('GuV - Gesamtübersicht'!$E$30)%+'GuV - Gesamtübersicht'!AB31*('GuV - Gesamtübersicht'!$E$31)%+'GuV - Gesamtübersicht'!AB32*('GuV - Gesamtübersicht'!$E$32)%+'GuV - Gesamtübersicht'!AB33*('GuV - Gesamtübersicht'!$E$33)%+'GuV - Gesamtübersicht'!AB34*('GuV - Gesamtübersicht'!$E$34)%+'GuV - Gesamtübersicht'!AB35*('GuV - Gesamtübersicht'!$E$35)%+'GuV - Gesamtübersicht'!#REF!*('GuV - Gesamtübersicht'!#REF!)%</f>
        <v>#REF!</v>
      </c>
      <c r="Y57" s="35" t="e">
        <f>'GuV - Gesamtübersicht'!AC10*('GuV - Gesamtübersicht'!$E$10)%+'GuV - Gesamtübersicht'!AC30*('GuV - Gesamtübersicht'!$E$30)%+'GuV - Gesamtübersicht'!AC31*('GuV - Gesamtübersicht'!$E$31)%+'GuV - Gesamtübersicht'!AC32*('GuV - Gesamtübersicht'!$E$32)%+'GuV - Gesamtübersicht'!AC33*('GuV - Gesamtübersicht'!$E$33)%+'GuV - Gesamtübersicht'!AC34*('GuV - Gesamtübersicht'!$E$34)%+'GuV - Gesamtübersicht'!AC35*('GuV - Gesamtübersicht'!$E$35)%+'GuV - Gesamtübersicht'!#REF!*('GuV - Gesamtübersicht'!#REF!)%</f>
        <v>#REF!</v>
      </c>
      <c r="Z57" s="35" t="e">
        <f>'GuV - Gesamtübersicht'!AD10*('GuV - Gesamtübersicht'!$E$10)%+'GuV - Gesamtübersicht'!AD30*('GuV - Gesamtübersicht'!$E$30)%+'GuV - Gesamtübersicht'!AD31*('GuV - Gesamtübersicht'!$E$31)%+'GuV - Gesamtübersicht'!AD32*('GuV - Gesamtübersicht'!$E$32)%+'GuV - Gesamtübersicht'!AD33*('GuV - Gesamtübersicht'!$E$33)%+'GuV - Gesamtübersicht'!AD34*('GuV - Gesamtübersicht'!$E$34)%+'GuV - Gesamtübersicht'!AD35*('GuV - Gesamtübersicht'!$E$35)%+'GuV - Gesamtübersicht'!#REF!*('GuV - Gesamtübersicht'!#REF!)%</f>
        <v>#REF!</v>
      </c>
      <c r="AA57" s="35" t="e">
        <f>'GuV - Gesamtübersicht'!AE10*('GuV - Gesamtübersicht'!$E$10)%+'GuV - Gesamtübersicht'!AE30*('GuV - Gesamtübersicht'!$E$30)%+'GuV - Gesamtübersicht'!AE31*('GuV - Gesamtübersicht'!$E$31)%+'GuV - Gesamtübersicht'!AE32*('GuV - Gesamtübersicht'!$E$32)%+'GuV - Gesamtübersicht'!AE33*('GuV - Gesamtübersicht'!$E$33)%+'GuV - Gesamtübersicht'!AE34*('GuV - Gesamtübersicht'!$E$34)%+'GuV - Gesamtübersicht'!AE35*('GuV - Gesamtübersicht'!$E$35)%+'GuV - Gesamtübersicht'!#REF!*('GuV - Gesamtübersicht'!#REF!)%</f>
        <v>#REF!</v>
      </c>
      <c r="AB57" s="35" t="e">
        <f>'GuV - Gesamtübersicht'!AF10*('GuV - Gesamtübersicht'!$E$10)%+'GuV - Gesamtübersicht'!AF30*('GuV - Gesamtübersicht'!$E$30)%+'GuV - Gesamtübersicht'!AF31*('GuV - Gesamtübersicht'!$E$31)%+'GuV - Gesamtübersicht'!AF32*('GuV - Gesamtübersicht'!$E$32)%+'GuV - Gesamtübersicht'!AF33*('GuV - Gesamtübersicht'!$E$33)%+'GuV - Gesamtübersicht'!AF34*('GuV - Gesamtübersicht'!$E$34)%+'GuV - Gesamtübersicht'!AF35*('GuV - Gesamtübersicht'!$E$35)%+'GuV - Gesamtübersicht'!#REF!*('GuV - Gesamtübersicht'!#REF!)%</f>
        <v>#REF!</v>
      </c>
      <c r="AE57" s="35" t="e">
        <f>'GuV - Gesamtübersicht'!#REF!*('GuV - Gesamtübersicht'!$E$10)%+'GuV - Gesamtübersicht'!#REF!*('GuV - Gesamtübersicht'!$E$30)%+'GuV - Gesamtübersicht'!#REF!*('GuV - Gesamtübersicht'!$E$31)%+'GuV - Gesamtübersicht'!#REF!*('GuV - Gesamtübersicht'!$E$32)%+'GuV - Gesamtübersicht'!#REF!*('GuV - Gesamtübersicht'!$E$33)%+'GuV - Gesamtübersicht'!#REF!*('GuV - Gesamtübersicht'!$E$34)%+'GuV - Gesamtübersicht'!#REF!*('GuV - Gesamtübersicht'!$E$35)%+'GuV - Gesamtübersicht'!#REF!*('GuV - Gesamtübersicht'!#REF!)%</f>
        <v>#REF!</v>
      </c>
      <c r="AG57" s="35" t="e">
        <f>'GuV - Gesamtübersicht'!#REF!*('GuV - Gesamtübersicht'!$E$10)%+'GuV - Gesamtübersicht'!#REF!*('GuV - Gesamtübersicht'!$E$30)%+'GuV - Gesamtübersicht'!#REF!*('GuV - Gesamtübersicht'!$E$31)%+'GuV - Gesamtübersicht'!#REF!*('GuV - Gesamtübersicht'!$E$32)%+'GuV - Gesamtübersicht'!#REF!*('GuV - Gesamtübersicht'!$E$33)%+'GuV - Gesamtübersicht'!#REF!*('GuV - Gesamtübersicht'!$E$34)%+'GuV - Gesamtübersicht'!#REF!*('GuV - Gesamtübersicht'!$E$35)%+'GuV - Gesamtübersicht'!#REF!*('GuV - Gesamtübersicht'!#REF!)%</f>
        <v>#REF!</v>
      </c>
      <c r="AI57" s="35" t="e">
        <f>'GuV - Gesamtübersicht'!#REF!*('GuV - Gesamtübersicht'!$E$10)%+'GuV - Gesamtübersicht'!#REF!*('GuV - Gesamtübersicht'!$E$30)%+'GuV - Gesamtübersicht'!#REF!*('GuV - Gesamtübersicht'!$E$31)%+'GuV - Gesamtübersicht'!#REF!*('GuV - Gesamtübersicht'!$E$32)%+'GuV - Gesamtübersicht'!#REF!*('GuV - Gesamtübersicht'!$E$33)%+'GuV - Gesamtübersicht'!#REF!*('GuV - Gesamtübersicht'!$E$34)%+'GuV - Gesamtübersicht'!#REF!*('GuV - Gesamtübersicht'!$E$35)%+'GuV - Gesamtübersicht'!#REF!*('GuV - Gesamtübersicht'!#REF!)%</f>
        <v>#REF!</v>
      </c>
    </row>
    <row r="58" spans="3:35" x14ac:dyDescent="0.2">
      <c r="C58" s="31" t="s">
        <v>177</v>
      </c>
      <c r="E58" s="35" t="e">
        <f>E56-E57</f>
        <v>#REF!</v>
      </c>
      <c r="F58" s="35" t="e">
        <f t="shared" ref="F58:AB58" si="136">F56-F57</f>
        <v>#REF!</v>
      </c>
      <c r="G58" s="35" t="e">
        <f t="shared" si="136"/>
        <v>#REF!</v>
      </c>
      <c r="H58" s="35" t="e">
        <f t="shared" si="136"/>
        <v>#REF!</v>
      </c>
      <c r="I58" s="35" t="e">
        <f t="shared" si="136"/>
        <v>#REF!</v>
      </c>
      <c r="J58" s="35" t="e">
        <f t="shared" si="136"/>
        <v>#REF!</v>
      </c>
      <c r="K58" s="35" t="e">
        <f t="shared" si="136"/>
        <v>#REF!</v>
      </c>
      <c r="L58" s="35" t="e">
        <f t="shared" si="136"/>
        <v>#REF!</v>
      </c>
      <c r="M58" s="35" t="e">
        <f t="shared" si="136"/>
        <v>#REF!</v>
      </c>
      <c r="N58" s="35" t="e">
        <f t="shared" si="136"/>
        <v>#REF!</v>
      </c>
      <c r="O58" s="35" t="e">
        <f t="shared" si="136"/>
        <v>#REF!</v>
      </c>
      <c r="P58" s="35" t="e">
        <f t="shared" si="136"/>
        <v>#REF!</v>
      </c>
      <c r="Q58" s="35" t="e">
        <f t="shared" si="136"/>
        <v>#REF!</v>
      </c>
      <c r="R58" s="35" t="e">
        <f t="shared" si="136"/>
        <v>#REF!</v>
      </c>
      <c r="S58" s="35" t="e">
        <f t="shared" si="136"/>
        <v>#REF!</v>
      </c>
      <c r="T58" s="35" t="e">
        <f t="shared" si="136"/>
        <v>#REF!</v>
      </c>
      <c r="U58" s="35" t="e">
        <f t="shared" si="136"/>
        <v>#REF!</v>
      </c>
      <c r="V58" s="35" t="e">
        <f t="shared" si="136"/>
        <v>#REF!</v>
      </c>
      <c r="W58" s="35" t="e">
        <f t="shared" si="136"/>
        <v>#REF!</v>
      </c>
      <c r="X58" s="35" t="e">
        <f t="shared" si="136"/>
        <v>#REF!</v>
      </c>
      <c r="Y58" s="35" t="e">
        <f t="shared" si="136"/>
        <v>#REF!</v>
      </c>
      <c r="Z58" s="35" t="e">
        <f t="shared" si="136"/>
        <v>#REF!</v>
      </c>
      <c r="AA58" s="35" t="e">
        <f t="shared" si="136"/>
        <v>#REF!</v>
      </c>
      <c r="AB58" s="35" t="e">
        <f t="shared" si="136"/>
        <v>#REF!</v>
      </c>
      <c r="AE58" s="35" t="e">
        <f t="shared" ref="AE58" si="137">AE56-AE57</f>
        <v>#REF!</v>
      </c>
      <c r="AG58" s="35" t="e">
        <f t="shared" ref="AG58" si="138">AG56-AG57</f>
        <v>#REF!</v>
      </c>
      <c r="AI58" s="35" t="e">
        <f t="shared" ref="AI58" si="139">AI56-AI57</f>
        <v>#REF!</v>
      </c>
    </row>
    <row r="59" spans="3:35" x14ac:dyDescent="0.2">
      <c r="C59" s="31" t="s">
        <v>158</v>
      </c>
      <c r="E59" s="49">
        <f>Stammdaten!$E$17</f>
        <v>40</v>
      </c>
      <c r="F59" s="49">
        <f>Stammdaten!$E$17</f>
        <v>40</v>
      </c>
      <c r="G59" s="49">
        <f>Stammdaten!$E$17</f>
        <v>40</v>
      </c>
      <c r="H59" s="49">
        <f>Stammdaten!$E$17</f>
        <v>40</v>
      </c>
      <c r="I59" s="49">
        <f>Stammdaten!$E$17</f>
        <v>40</v>
      </c>
      <c r="J59" s="49">
        <f>Stammdaten!$E$17</f>
        <v>40</v>
      </c>
      <c r="K59" s="49">
        <f>Stammdaten!$E$17</f>
        <v>40</v>
      </c>
      <c r="L59" s="49">
        <f>Stammdaten!$E$17</f>
        <v>40</v>
      </c>
      <c r="M59" s="49">
        <f>Stammdaten!$E$17</f>
        <v>40</v>
      </c>
      <c r="N59" s="49">
        <f>Stammdaten!$E$17</f>
        <v>40</v>
      </c>
      <c r="O59" s="49">
        <f>Stammdaten!$E$17</f>
        <v>40</v>
      </c>
      <c r="P59" s="49">
        <f>Stammdaten!$E$17</f>
        <v>40</v>
      </c>
      <c r="Q59" s="49">
        <f>Stammdaten!$E$17</f>
        <v>40</v>
      </c>
      <c r="R59" s="49">
        <f>Stammdaten!$E$17</f>
        <v>40</v>
      </c>
      <c r="S59" s="49">
        <f>Stammdaten!$E$17</f>
        <v>40</v>
      </c>
      <c r="T59" s="49">
        <f>Stammdaten!$E$17</f>
        <v>40</v>
      </c>
      <c r="U59" s="49">
        <f>Stammdaten!$E$17</f>
        <v>40</v>
      </c>
      <c r="V59" s="49">
        <f>Stammdaten!$E$17</f>
        <v>40</v>
      </c>
      <c r="W59" s="49">
        <f>Stammdaten!$E$17</f>
        <v>40</v>
      </c>
      <c r="X59" s="49">
        <f>Stammdaten!$E$17</f>
        <v>40</v>
      </c>
      <c r="Y59" s="49">
        <f>Stammdaten!$E$17</f>
        <v>40</v>
      </c>
      <c r="Z59" s="49">
        <f>Stammdaten!$E$17</f>
        <v>40</v>
      </c>
      <c r="AA59" s="49">
        <f>Stammdaten!$E$17</f>
        <v>40</v>
      </c>
      <c r="AB59" s="49">
        <f>Stammdaten!$E$17</f>
        <v>40</v>
      </c>
      <c r="AE59" s="49">
        <f>Stammdaten!$E$17</f>
        <v>40</v>
      </c>
      <c r="AG59" s="49">
        <f>Stammdaten!$E$17</f>
        <v>40</v>
      </c>
      <c r="AI59" s="49">
        <f>Stammdaten!$E$17</f>
        <v>40</v>
      </c>
    </row>
    <row r="60" spans="3:35" x14ac:dyDescent="0.2">
      <c r="C60" s="31"/>
      <c r="E60" s="35">
        <v>100</v>
      </c>
      <c r="F60" s="35">
        <v>100</v>
      </c>
      <c r="G60" s="35">
        <v>100</v>
      </c>
      <c r="H60" s="35">
        <v>100</v>
      </c>
      <c r="I60" s="35">
        <v>100</v>
      </c>
      <c r="J60" s="35">
        <v>100</v>
      </c>
      <c r="K60" s="35">
        <v>100</v>
      </c>
      <c r="L60" s="35">
        <v>100</v>
      </c>
      <c r="M60" s="35">
        <v>100</v>
      </c>
      <c r="N60" s="35">
        <v>100</v>
      </c>
      <c r="O60" s="35">
        <v>100</v>
      </c>
      <c r="P60" s="35">
        <v>100</v>
      </c>
      <c r="Q60" s="35">
        <v>100</v>
      </c>
      <c r="R60" s="35">
        <v>100</v>
      </c>
      <c r="S60" s="35">
        <v>100</v>
      </c>
      <c r="T60" s="35">
        <v>100</v>
      </c>
      <c r="U60" s="35">
        <v>100</v>
      </c>
      <c r="V60" s="35">
        <v>100</v>
      </c>
      <c r="W60" s="35">
        <v>100</v>
      </c>
      <c r="X60" s="35">
        <v>100</v>
      </c>
      <c r="Y60" s="35">
        <v>100</v>
      </c>
      <c r="Z60" s="35">
        <v>100</v>
      </c>
      <c r="AA60" s="35">
        <v>100</v>
      </c>
      <c r="AB60" s="35">
        <v>100</v>
      </c>
      <c r="AE60" s="35">
        <v>100</v>
      </c>
      <c r="AG60" s="35">
        <v>100</v>
      </c>
      <c r="AI60" s="35">
        <v>100</v>
      </c>
    </row>
    <row r="61" spans="3:35" x14ac:dyDescent="0.2">
      <c r="C61" s="31" t="s">
        <v>176</v>
      </c>
      <c r="E61" s="49">
        <f>IF(MOD(E59,30)=0,(INT(E59/30))*30,(INT(E59/30)+1)*30)</f>
        <v>60</v>
      </c>
      <c r="F61" s="49">
        <f t="shared" ref="F61:AB61" si="140">IF(MOD(F59,30)=0,(INT(F59/30))*30,(INT(F59/30)+1)*30)</f>
        <v>60</v>
      </c>
      <c r="G61" s="49">
        <f t="shared" si="140"/>
        <v>60</v>
      </c>
      <c r="H61" s="49">
        <f t="shared" si="140"/>
        <v>60</v>
      </c>
      <c r="I61" s="49">
        <f t="shared" si="140"/>
        <v>60</v>
      </c>
      <c r="J61" s="49">
        <f t="shared" si="140"/>
        <v>60</v>
      </c>
      <c r="K61" s="49">
        <f t="shared" si="140"/>
        <v>60</v>
      </c>
      <c r="L61" s="49">
        <f t="shared" si="140"/>
        <v>60</v>
      </c>
      <c r="M61" s="49">
        <f t="shared" si="140"/>
        <v>60</v>
      </c>
      <c r="N61" s="49">
        <f t="shared" si="140"/>
        <v>60</v>
      </c>
      <c r="O61" s="49">
        <f t="shared" si="140"/>
        <v>60</v>
      </c>
      <c r="P61" s="49">
        <f t="shared" si="140"/>
        <v>60</v>
      </c>
      <c r="Q61" s="49">
        <f t="shared" si="140"/>
        <v>60</v>
      </c>
      <c r="R61" s="49">
        <f t="shared" si="140"/>
        <v>60</v>
      </c>
      <c r="S61" s="49">
        <f t="shared" si="140"/>
        <v>60</v>
      </c>
      <c r="T61" s="49">
        <f t="shared" si="140"/>
        <v>60</v>
      </c>
      <c r="U61" s="49">
        <f t="shared" si="140"/>
        <v>60</v>
      </c>
      <c r="V61" s="49">
        <f t="shared" si="140"/>
        <v>60</v>
      </c>
      <c r="W61" s="49">
        <f t="shared" si="140"/>
        <v>60</v>
      </c>
      <c r="X61" s="49">
        <f t="shared" si="140"/>
        <v>60</v>
      </c>
      <c r="Y61" s="49">
        <f t="shared" si="140"/>
        <v>60</v>
      </c>
      <c r="Z61" s="49">
        <f t="shared" si="140"/>
        <v>60</v>
      </c>
      <c r="AA61" s="49">
        <f t="shared" si="140"/>
        <v>60</v>
      </c>
      <c r="AB61" s="49">
        <f t="shared" si="140"/>
        <v>60</v>
      </c>
      <c r="AE61" s="49">
        <f t="shared" ref="AE61" si="141">IF(MOD(AE59,30)=0,(INT(AE59/30))*30,(INT(AE59/30)+1)*30)</f>
        <v>60</v>
      </c>
      <c r="AG61" s="49">
        <f t="shared" ref="AG61" si="142">IF(MOD(AG59,30)=0,(INT(AG59/30))*30,(INT(AG59/30)+1)*30)</f>
        <v>60</v>
      </c>
      <c r="AI61" s="49">
        <f t="shared" ref="AI61" si="143">IF(MOD(AI59,30)=0,(INT(AI59/30))*30,(INT(AI59/30)+1)*30)</f>
        <v>60</v>
      </c>
    </row>
    <row r="62" spans="3:35" x14ac:dyDescent="0.2">
      <c r="H62" s="35"/>
    </row>
    <row r="63" spans="3:35" x14ac:dyDescent="0.2">
      <c r="D63" s="49">
        <v>0</v>
      </c>
      <c r="E63" s="49">
        <v>30</v>
      </c>
      <c r="F63" s="49">
        <v>60</v>
      </c>
      <c r="G63" s="49">
        <v>90</v>
      </c>
      <c r="H63" s="49">
        <v>120</v>
      </c>
      <c r="I63" s="49">
        <v>150</v>
      </c>
      <c r="J63" s="49">
        <v>180</v>
      </c>
      <c r="K63" s="49">
        <v>210</v>
      </c>
      <c r="L63" s="49">
        <v>240</v>
      </c>
      <c r="M63" s="49">
        <v>270</v>
      </c>
      <c r="N63" s="49">
        <v>300</v>
      </c>
      <c r="O63" s="49">
        <v>330</v>
      </c>
      <c r="P63" s="49">
        <v>360</v>
      </c>
      <c r="Q63" s="49">
        <v>390</v>
      </c>
      <c r="R63" s="49">
        <v>420</v>
      </c>
      <c r="S63" s="49">
        <v>450</v>
      </c>
      <c r="T63" s="49">
        <v>480</v>
      </c>
      <c r="U63" s="49">
        <v>510</v>
      </c>
      <c r="V63" s="49">
        <v>540</v>
      </c>
      <c r="W63" s="49">
        <v>570</v>
      </c>
      <c r="X63" s="49">
        <v>600</v>
      </c>
      <c r="Y63" s="49">
        <v>630</v>
      </c>
      <c r="Z63" s="49">
        <v>660</v>
      </c>
      <c r="AA63" s="49">
        <v>690</v>
      </c>
      <c r="AB63" s="49">
        <v>720</v>
      </c>
      <c r="AE63" s="49"/>
      <c r="AG63" s="49"/>
      <c r="AI63" s="49"/>
    </row>
    <row r="65" spans="3:35" x14ac:dyDescent="0.2">
      <c r="C65" s="31" t="s">
        <v>161</v>
      </c>
      <c r="E65" s="35">
        <f>IF(AND(E61&lt;E63,E61&gt;=D63),(30-MOD(E61,30))/30*E60%*E58,0)+IF(AND(E61+30&lt;E63,E61+30&gt;=D63),(MOD(E61,30))/30*E60%*E58,0)</f>
        <v>0</v>
      </c>
      <c r="F65" s="35">
        <f>IF(AND(F61&lt;F63,F61&gt;=E63),(30-MOD(F61,30))/30*F60%*E58,0)+IF(AND(F61+30&lt;F63,F61+30&gt;=E63),(MOD(F61,30))/30*F60%*E58,0)</f>
        <v>0</v>
      </c>
      <c r="G65" s="35" t="e">
        <f>IF(AND(G61&lt;G63,G61&gt;=F63),(30-MOD(G61,30))/30*G60%*E58,0)+IF(AND(G61+30&lt;G63,G61+30&gt;=F63),(MOD(G61,30))/30*G60%*E58,0)</f>
        <v>#REF!</v>
      </c>
      <c r="H65" s="35" t="e">
        <f>IF(AND(H61&lt;H63,H61&gt;=G63),(30-MOD(H61,30))/30*H60%*E58,0)+IF(AND(H61+30&lt;H63,H61+30&gt;=G63),(MOD(H61,30))/30*H60%*E58,0)</f>
        <v>#REF!</v>
      </c>
      <c r="I65" s="35">
        <f>IF(AND(I61&lt;I63,I61&gt;=H63),(30-MOD(I61,30))/30*I60%*E58,0)+IF(AND(I61+30&lt;I63,I61+30&gt;=H63),(MOD(I61,30))/30*I60%*E58,0)</f>
        <v>0</v>
      </c>
      <c r="J65" s="35">
        <f>IF(AND(J61&lt;J63,J61&gt;=I63),(30-MOD(J61,30))/30*J60%*E58,0)+IF(AND(J61+30&lt;J63,J61+30&gt;=I63),(MOD(J61,30))/30*J60%*E58,0)</f>
        <v>0</v>
      </c>
      <c r="K65" s="35">
        <f>IF(AND(K61&lt;K63,K61&gt;=J63),(30-MOD(K61,30))/30*K60%*E58,0)+IF(AND(K61+30&lt;K63,K61+30&gt;=J63),(MOD(K61,30))/30*K60%*E58,0)</f>
        <v>0</v>
      </c>
      <c r="L65" s="35">
        <f>IF(AND(L61&lt;L63,L61&gt;=K63),(30-MOD(L61,30))/30*L60%*E58,0)+IF(AND(L61+30&lt;L63,L61+30&gt;=K63),(MOD(L61,30))/30*L60%*E58,0)</f>
        <v>0</v>
      </c>
      <c r="M65" s="35">
        <f>IF(AND(M61&lt;M63,M61&gt;=L63),(30-MOD(M61,30))/30*M60%*E58,0)+IF(AND(M61+30&lt;M63,M61+30&gt;=L63),(MOD(M61,30))/30*M60%*E58,0)</f>
        <v>0</v>
      </c>
      <c r="N65" s="35">
        <f>IF(AND(N61&lt;N63,N61&gt;=M63),(30-MOD(N61,30))/30*N60%*E58,0)+IF(AND(N61+30&lt;N63,N61+30&gt;=M63),(MOD(N61,30))/30*N60%*E58,0)</f>
        <v>0</v>
      </c>
      <c r="O65" s="35">
        <f>IF(AND(O61&lt;O63,O61&gt;=N63),(30-MOD(O61,30))/30*O60%*E58,0)+IF(AND(O61+30&lt;O63,O61+30&gt;=N63),(MOD(O61,30))/30*O60%*E58,0)</f>
        <v>0</v>
      </c>
      <c r="P65" s="35">
        <f>IF(AND($P61&lt;$P63,$P61&gt;=$O63),(30-MOD($P61,30))/30*$P60%*E58,0)+IF(AND($P61+30&lt;$P63,$P61+30&gt;=$O63),(MOD($P61,30))/30*$P60%*E58,0)</f>
        <v>0</v>
      </c>
      <c r="Q65" s="35">
        <f t="shared" ref="Q65" si="144">IF(AND($P61&lt;$P63,$P61&gt;=$O63),(30-MOD($P61,30))/30*$P60%*F58,0)+IF(AND($P61+30&lt;$P63,$P61+30&gt;=$O63),(MOD($P61,30))/30*$P60%*F58,0)</f>
        <v>0</v>
      </c>
      <c r="R65" s="35">
        <f t="shared" ref="R65" si="145">IF(AND($P61&lt;$P63,$P61&gt;=$O63),(30-MOD($P61,30))/30*$P60%*G58,0)+IF(AND($P61+30&lt;$P63,$P61+30&gt;=$O63),(MOD($P61,30))/30*$P60%*G58,0)</f>
        <v>0</v>
      </c>
      <c r="S65" s="35">
        <f t="shared" ref="S65" si="146">IF(AND($P61&lt;$P63,$P61&gt;=$O63),(30-MOD($P61,30))/30*$P60%*H58,0)+IF(AND($P61+30&lt;$P63,$P61+30&gt;=$O63),(MOD($P61,30))/30*$P60%*H58,0)</f>
        <v>0</v>
      </c>
      <c r="T65" s="35">
        <f t="shared" ref="T65" si="147">IF(AND($P61&lt;$P63,$P61&gt;=$O63),(30-MOD($P61,30))/30*$P60%*I58,0)+IF(AND($P61+30&lt;$P63,$P61+30&gt;=$O63),(MOD($P61,30))/30*$P60%*I58,0)</f>
        <v>0</v>
      </c>
      <c r="U65" s="35">
        <f t="shared" ref="U65" si="148">IF(AND($P61&lt;$P63,$P61&gt;=$O63),(30-MOD($P61,30))/30*$P60%*J58,0)+IF(AND($P61+30&lt;$P63,$P61+30&gt;=$O63),(MOD($P61,30))/30*$P60%*J58,0)</f>
        <v>0</v>
      </c>
      <c r="V65" s="35">
        <f t="shared" ref="V65" si="149">IF(AND($P61&lt;$P63,$P61&gt;=$O63),(30-MOD($P61,30))/30*$P60%*K58,0)+IF(AND($P61+30&lt;$P63,$P61+30&gt;=$O63),(MOD($P61,30))/30*$P60%*K58,0)</f>
        <v>0</v>
      </c>
      <c r="W65" s="35">
        <f t="shared" ref="W65" si="150">IF(AND($P61&lt;$P63,$P61&gt;=$O63),(30-MOD($P61,30))/30*$P60%*L58,0)+IF(AND($P61+30&lt;$P63,$P61+30&gt;=$O63),(MOD($P61,30))/30*$P60%*L58,0)</f>
        <v>0</v>
      </c>
      <c r="X65" s="35">
        <f t="shared" ref="X65" si="151">IF(AND($P61&lt;$P63,$P61&gt;=$O63),(30-MOD($P61,30))/30*$P60%*M58,0)+IF(AND($P61+30&lt;$P63,$P61+30&gt;=$O63),(MOD($P61,30))/30*$P60%*M58,0)</f>
        <v>0</v>
      </c>
      <c r="Y65" s="35">
        <f t="shared" ref="Y65" si="152">IF(AND($P61&lt;$P63,$P61&gt;=$O63),(30-MOD($P61,30))/30*$P60%*N58,0)+IF(AND($P61+30&lt;$P63,$P61+30&gt;=$O63),(MOD($P61,30))/30*$P60%*N58,0)</f>
        <v>0</v>
      </c>
      <c r="Z65" s="35">
        <f t="shared" ref="Z65" si="153">IF(AND($P61&lt;$P63,$P61&gt;=$O63),(30-MOD($P61,30))/30*$P60%*O58,0)+IF(AND($P61+30&lt;$P63,$P61+30&gt;=$O63),(MOD($P61,30))/30*$P60%*O58,0)</f>
        <v>0</v>
      </c>
      <c r="AA65" s="35">
        <f t="shared" ref="AA65" si="154">IF(AND($P61&lt;$P63,$P61&gt;=$O63),(30-MOD($P61,30))/30*$P60%*P58,0)+IF(AND($P61+30&lt;$P63,$P61+30&gt;=$O63),(MOD($P61,30))/30*$P60%*P58,0)</f>
        <v>0</v>
      </c>
      <c r="AB65" s="35">
        <f t="shared" ref="AB65" si="155">IF(AND($P61&lt;$P63,$P61&gt;=$O63),(30-MOD($P61,30))/30*$P60%*Q58,0)+IF(AND($P61+30&lt;$P63,$P61+30&gt;=$O63),(MOD($P61,30))/30*$P60%*Q58,0)</f>
        <v>0</v>
      </c>
      <c r="AE65" s="35">
        <f>IF(AND($P61&lt;$P63,$P61&gt;=$O63),(30-MOD($P61,30))/30*$P60%*R58,0)+IF(AND($P61+30&lt;$P63,$P61+30&gt;=$O63),(MOD($P61,30))/30*$P60%*R58,0)</f>
        <v>0</v>
      </c>
      <c r="AG65" s="35"/>
      <c r="AI65" s="35"/>
    </row>
    <row r="66" spans="3:35" x14ac:dyDescent="0.2">
      <c r="C66" s="31" t="s">
        <v>162</v>
      </c>
      <c r="F66" s="35">
        <f>IF(AND(E61&lt;E63,E61&gt;=D63),(30-MOD(E61,30))/30*E60%*F58,0)+IF(AND(E61+30&lt;E63,E61+30&gt;=D63),(MOD(E61,30))/30*E60%*F58,0)</f>
        <v>0</v>
      </c>
      <c r="G66" s="35">
        <f>IF(AND(F61&lt;F63,F61&gt;=E63),(30-MOD(F61,30))/30*F60%*F58,0)+IF(AND(F61+30&lt;F63,F61+30&gt;=E63),(MOD(F61,30))/30*F60%*F58,0)</f>
        <v>0</v>
      </c>
      <c r="H66" s="35" t="e">
        <f>IF(AND(G61&lt;G63,G61&gt;=F63),(30-MOD(G61,30))/30*G60%*F58,0)+IF(AND(G61+30&lt;G63,G61+30&gt;=F63),(MOD(G61,30))/30*G60%*F58,0)</f>
        <v>#REF!</v>
      </c>
      <c r="I66" s="35" t="e">
        <f>IF(AND(H61&lt;H63,H61&gt;=G63),(30-MOD(H61,30))/30*H60%*F58,0)+IF(AND(H61+30&lt;H63,H61+30&gt;=G63),(MOD(H61,30))/30*H60%*F58,0)</f>
        <v>#REF!</v>
      </c>
      <c r="J66" s="35">
        <f>IF(AND(I61&lt;I63,I61&gt;=H63),(30-MOD(I61,30))/30*I60%*F58,0)+IF(AND(I61+30&lt;I63,I61+30&gt;=H63),(MOD(I61,30))/30*I60%*F58,0)</f>
        <v>0</v>
      </c>
      <c r="K66" s="35">
        <f>IF(AND(J61&lt;J63,J61&gt;=I63),(30-MOD(J61,30))/30*J60%*F58,0)+IF(AND(J61+30&lt;J63,J61+30&gt;=I63),(MOD(J61,30))/30*J60%*F58,0)</f>
        <v>0</v>
      </c>
      <c r="L66" s="35">
        <f>IF(AND(K61&lt;K63,K61&gt;=J63),(30-MOD(K61,30))/30*K60%*F58,0)+IF(AND(K61+30&lt;K63,K61+30&gt;=J63),(MOD(K61,30))/30*K60%*F58,0)</f>
        <v>0</v>
      </c>
      <c r="M66" s="35">
        <f>IF(AND(L61&lt;L63,L61&gt;=K63),(30-MOD(L61,30))/30*L60%*F58,0)+IF(AND(L61+30&lt;L63,L61+30&gt;=K63),(MOD(L61,30))/30*L60%*F58,0)</f>
        <v>0</v>
      </c>
      <c r="N66" s="35">
        <f>IF(AND(M61&lt;M63,M61&gt;=L63),(30-MOD(M61,30))/30*M60%*F58,0)+IF(AND(M61+30&lt;M63,M61+30&gt;=L63),(MOD(M61,30))/30*M60%*F58,0)</f>
        <v>0</v>
      </c>
      <c r="O66" s="35">
        <f>IF(AND(N61&lt;N63,N61&gt;=M63),(30-MOD(N61,30))/30*N60%*F58,0)+IF(AND(N61+30&lt;N63,N61+30&gt;=M63),(MOD(N61,30))/30*N60%*F58,0)</f>
        <v>0</v>
      </c>
      <c r="P66" s="35">
        <f>IF(AND($O61&lt;$O63,$O61&gt;=$N63),(30-MOD($O61,30))/30*$O60%*F58,0)+IF(AND($O61+30&lt;$O63,$O61+30&gt;=$N63),(MOD($O61,30))/30*$O60%*F58,0)</f>
        <v>0</v>
      </c>
      <c r="Q66" s="35">
        <f t="shared" ref="Q66" si="156">IF(AND($O61&lt;$O63,$O61&gt;=$N63),(30-MOD($O61,30))/30*$O60%*G58,0)+IF(AND($O61+30&lt;$O63,$O61+30&gt;=$N63),(MOD($O61,30))/30*$O60%*G58,0)</f>
        <v>0</v>
      </c>
      <c r="R66" s="35">
        <f t="shared" ref="R66" si="157">IF(AND($O61&lt;$O63,$O61&gt;=$N63),(30-MOD($O61,30))/30*$O60%*H58,0)+IF(AND($O61+30&lt;$O63,$O61+30&gt;=$N63),(MOD($O61,30))/30*$O60%*H58,0)</f>
        <v>0</v>
      </c>
      <c r="S66" s="35">
        <f t="shared" ref="S66" si="158">IF(AND($O61&lt;$O63,$O61&gt;=$N63),(30-MOD($O61,30))/30*$O60%*I58,0)+IF(AND($O61+30&lt;$O63,$O61+30&gt;=$N63),(MOD($O61,30))/30*$O60%*I58,0)</f>
        <v>0</v>
      </c>
      <c r="T66" s="35">
        <f t="shared" ref="T66" si="159">IF(AND($O61&lt;$O63,$O61&gt;=$N63),(30-MOD($O61,30))/30*$O60%*J58,0)+IF(AND($O61+30&lt;$O63,$O61+30&gt;=$N63),(MOD($O61,30))/30*$O60%*J58,0)</f>
        <v>0</v>
      </c>
      <c r="U66" s="35">
        <f t="shared" ref="U66" si="160">IF(AND($O61&lt;$O63,$O61&gt;=$N63),(30-MOD($O61,30))/30*$O60%*K58,0)+IF(AND($O61+30&lt;$O63,$O61+30&gt;=$N63),(MOD($O61,30))/30*$O60%*K58,0)</f>
        <v>0</v>
      </c>
      <c r="V66" s="35">
        <f t="shared" ref="V66" si="161">IF(AND($O61&lt;$O63,$O61&gt;=$N63),(30-MOD($O61,30))/30*$O60%*L58,0)+IF(AND($O61+30&lt;$O63,$O61+30&gt;=$N63),(MOD($O61,30))/30*$O60%*L58,0)</f>
        <v>0</v>
      </c>
      <c r="W66" s="35">
        <f t="shared" ref="W66" si="162">IF(AND($O61&lt;$O63,$O61&gt;=$N63),(30-MOD($O61,30))/30*$O60%*M58,0)+IF(AND($O61+30&lt;$O63,$O61+30&gt;=$N63),(MOD($O61,30))/30*$O60%*M58,0)</f>
        <v>0</v>
      </c>
      <c r="X66" s="35">
        <f t="shared" ref="X66" si="163">IF(AND($O61&lt;$O63,$O61&gt;=$N63),(30-MOD($O61,30))/30*$O60%*N58,0)+IF(AND($O61+30&lt;$O63,$O61+30&gt;=$N63),(MOD($O61,30))/30*$O60%*N58,0)</f>
        <v>0</v>
      </c>
      <c r="Y66" s="35">
        <f t="shared" ref="Y66" si="164">IF(AND($O61&lt;$O63,$O61&gt;=$N63),(30-MOD($O61,30))/30*$O60%*O58,0)+IF(AND($O61+30&lt;$O63,$O61+30&gt;=$N63),(MOD($O61,30))/30*$O60%*O58,0)</f>
        <v>0</v>
      </c>
      <c r="Z66" s="35">
        <f t="shared" ref="Z66" si="165">IF(AND($O61&lt;$O63,$O61&gt;=$N63),(30-MOD($O61,30))/30*$O60%*P58,0)+IF(AND($O61+30&lt;$O63,$O61+30&gt;=$N63),(MOD($O61,30))/30*$O60%*P58,0)</f>
        <v>0</v>
      </c>
      <c r="AA66" s="35">
        <f t="shared" ref="AA66" si="166">IF(AND($O61&lt;$O63,$O61&gt;=$N63),(30-MOD($O61,30))/30*$O60%*Q58,0)+IF(AND($O61+30&lt;$O63,$O61+30&gt;=$N63),(MOD($O61,30))/30*$O60%*Q58,0)</f>
        <v>0</v>
      </c>
      <c r="AB66" s="35">
        <f t="shared" ref="AB66" si="167">IF(AND($O61&lt;$O63,$O61&gt;=$N63),(30-MOD($O61,30))/30*$O60%*R58,0)+IF(AND($O61+30&lt;$O63,$O61+30&gt;=$N63),(MOD($O61,30))/30*$O60%*R58,0)</f>
        <v>0</v>
      </c>
      <c r="AE66" s="35">
        <f>IF(AND($O61&lt;$O63,$O61&gt;=$N63),(30-MOD($O61,30))/30*$O60%*S58,0)+IF(AND($O61+30&lt;$O63,$O61+30&gt;=$N63),(MOD($O61,30))/30*$O60%*S58,0)</f>
        <v>0</v>
      </c>
      <c r="AG66" s="35"/>
      <c r="AI66" s="35"/>
    </row>
    <row r="67" spans="3:35" x14ac:dyDescent="0.2">
      <c r="C67" s="31" t="s">
        <v>163</v>
      </c>
      <c r="G67" s="35">
        <f>IF(AND(E61&lt;E63,E61&gt;=D63),(30-MOD(E61,30))/30*E60%*G58,0)+IF(AND(E61+30&lt;E63,E61+30&gt;=D63),(MOD(E61,30))/30*E60%*G58,0)</f>
        <v>0</v>
      </c>
      <c r="H67" s="35">
        <f>IF(AND(F61&lt;F63,F61&gt;=E63),(30-MOD(F61,30))/30*F60%*G58,0)+IF(AND(F61+30&lt;F63,F61+30&gt;=E63),(MOD(F61,30))/30*F60%*G58,0)</f>
        <v>0</v>
      </c>
      <c r="I67" s="35" t="e">
        <f>IF(AND(G61&lt;G63,G61&gt;=F63),(30-MOD(G61,30))/30*G60%*G58,0)+IF(AND(G61+30&lt;G63,G61+30&gt;=F63),(MOD(G61,30))/30*G60%*G58,0)</f>
        <v>#REF!</v>
      </c>
      <c r="J67" s="35" t="e">
        <f>IF(AND(H61&lt;H63,H61&gt;=G63),(30-MOD(H61,30))/30*H60%*G58,0)+IF(AND(H61+30&lt;H63,H61+30&gt;=G63),(MOD(H61,30))/30*H60%*G58,0)</f>
        <v>#REF!</v>
      </c>
      <c r="K67" s="35">
        <f>IF(AND(I61&lt;I63,I61&gt;=H63),(30-MOD(I61,30))/30*I60%*G58,0)+IF(AND(I61+30&lt;I63,I61+30&gt;=H63),(MOD(I61,30))/30*I60%*G58,0)</f>
        <v>0</v>
      </c>
      <c r="L67" s="35">
        <f>IF(AND(J61&lt;J63,J61&gt;=I63),(30-MOD(J61,30))/30*J60%*G58,0)+IF(AND(J61+30&lt;J63,J61+30&gt;=I63),(MOD(J61,30))/30*J60%*G58,0)</f>
        <v>0</v>
      </c>
      <c r="M67" s="35">
        <f>IF(AND(K61&lt;K63,K61&gt;=J63),(30-MOD(K61,30))/30*K60%*G58,0)+IF(AND(K61+30&lt;K63,K61+30&gt;=J63),(MOD(K61,30))/30*K60%*G58,0)</f>
        <v>0</v>
      </c>
      <c r="N67" s="35">
        <f>IF(AND(L61&lt;L63,L61&gt;=K63),(30-MOD(L61,30))/30*L60%*G58,0)+IF(AND(L61+30&lt;L63,L61+30&gt;=K63),(MOD(L61,30))/30*L60%*G58,0)</f>
        <v>0</v>
      </c>
      <c r="O67" s="35">
        <f>IF(AND(M61&lt;M63,M61&gt;=L63),(30-MOD(M61,30))/30*M60%*G58,0)+IF(AND(M61+30&lt;M63,M61+30&gt;=L63),(MOD(M61,30))/30*M60%*G58,0)</f>
        <v>0</v>
      </c>
      <c r="P67" s="35">
        <f>IF(AND($N61&lt;$N63,$N61&gt;=$M63),(30-MOD($N61,30))/30*$N60%*G58,0)+IF(AND($N61+30&lt;$N63,$N61+30&gt;=$M63),(MOD($N61,30))/30*$N60%*G58,0)</f>
        <v>0</v>
      </c>
      <c r="Q67" s="35">
        <f t="shared" ref="Q67" si="168">IF(AND($N61&lt;$N63,$N61&gt;=$M63),(30-MOD($N61,30))/30*$N60%*H58,0)+IF(AND($N61+30&lt;$N63,$N61+30&gt;=$M63),(MOD($N61,30))/30*$N60%*H58,0)</f>
        <v>0</v>
      </c>
      <c r="R67" s="35">
        <f t="shared" ref="R67" si="169">IF(AND($N61&lt;$N63,$N61&gt;=$M63),(30-MOD($N61,30))/30*$N60%*I58,0)+IF(AND($N61+30&lt;$N63,$N61+30&gt;=$M63),(MOD($N61,30))/30*$N60%*I58,0)</f>
        <v>0</v>
      </c>
      <c r="S67" s="35">
        <f t="shared" ref="S67" si="170">IF(AND($N61&lt;$N63,$N61&gt;=$M63),(30-MOD($N61,30))/30*$N60%*J58,0)+IF(AND($N61+30&lt;$N63,$N61+30&gt;=$M63),(MOD($N61,30))/30*$N60%*J58,0)</f>
        <v>0</v>
      </c>
      <c r="T67" s="35">
        <f t="shared" ref="T67" si="171">IF(AND($N61&lt;$N63,$N61&gt;=$M63),(30-MOD($N61,30))/30*$N60%*K58,0)+IF(AND($N61+30&lt;$N63,$N61+30&gt;=$M63),(MOD($N61,30))/30*$N60%*K58,0)</f>
        <v>0</v>
      </c>
      <c r="U67" s="35">
        <f t="shared" ref="U67" si="172">IF(AND($N61&lt;$N63,$N61&gt;=$M63),(30-MOD($N61,30))/30*$N60%*L58,0)+IF(AND($N61+30&lt;$N63,$N61+30&gt;=$M63),(MOD($N61,30))/30*$N60%*L58,0)</f>
        <v>0</v>
      </c>
      <c r="V67" s="35">
        <f t="shared" ref="V67" si="173">IF(AND($N61&lt;$N63,$N61&gt;=$M63),(30-MOD($N61,30))/30*$N60%*M58,0)+IF(AND($N61+30&lt;$N63,$N61+30&gt;=$M63),(MOD($N61,30))/30*$N60%*M58,0)</f>
        <v>0</v>
      </c>
      <c r="W67" s="35">
        <f t="shared" ref="W67" si="174">IF(AND($N61&lt;$N63,$N61&gt;=$M63),(30-MOD($N61,30))/30*$N60%*N58,0)+IF(AND($N61+30&lt;$N63,$N61+30&gt;=$M63),(MOD($N61,30))/30*$N60%*N58,0)</f>
        <v>0</v>
      </c>
      <c r="X67" s="35">
        <f t="shared" ref="X67" si="175">IF(AND($N61&lt;$N63,$N61&gt;=$M63),(30-MOD($N61,30))/30*$N60%*O58,0)+IF(AND($N61+30&lt;$N63,$N61+30&gt;=$M63),(MOD($N61,30))/30*$N60%*O58,0)</f>
        <v>0</v>
      </c>
      <c r="Y67" s="35">
        <f t="shared" ref="Y67" si="176">IF(AND($N61&lt;$N63,$N61&gt;=$M63),(30-MOD($N61,30))/30*$N60%*P58,0)+IF(AND($N61+30&lt;$N63,$N61+30&gt;=$M63),(MOD($N61,30))/30*$N60%*P58,0)</f>
        <v>0</v>
      </c>
      <c r="Z67" s="35">
        <f t="shared" ref="Z67" si="177">IF(AND($N61&lt;$N63,$N61&gt;=$M63),(30-MOD($N61,30))/30*$N60%*Q58,0)+IF(AND($N61+30&lt;$N63,$N61+30&gt;=$M63),(MOD($N61,30))/30*$N60%*Q58,0)</f>
        <v>0</v>
      </c>
      <c r="AA67" s="35">
        <f t="shared" ref="AA67" si="178">IF(AND($N61&lt;$N63,$N61&gt;=$M63),(30-MOD($N61,30))/30*$N60%*R58,0)+IF(AND($N61+30&lt;$N63,$N61+30&gt;=$M63),(MOD($N61,30))/30*$N60%*R58,0)</f>
        <v>0</v>
      </c>
      <c r="AB67" s="35">
        <f t="shared" ref="AB67" si="179">IF(AND($N61&lt;$N63,$N61&gt;=$M63),(30-MOD($N61,30))/30*$N60%*S58,0)+IF(AND($N61+30&lt;$N63,$N61+30&gt;=$M63),(MOD($N61,30))/30*$N60%*S58,0)</f>
        <v>0</v>
      </c>
      <c r="AE67" s="35">
        <f>IF(AND($N61&lt;$N63,$N61&gt;=$M63),(30-MOD($N61,30))/30*$N60%*T58,0)+IF(AND($N61+30&lt;$N63,$N61+30&gt;=$M63),(MOD($N61,30))/30*$N60%*T58,0)</f>
        <v>0</v>
      </c>
      <c r="AG67" s="35"/>
      <c r="AI67" s="35"/>
    </row>
    <row r="68" spans="3:35" x14ac:dyDescent="0.2">
      <c r="C68" s="31" t="s">
        <v>164</v>
      </c>
      <c r="H68" s="35">
        <f>IF(AND(E61&lt;E63,E61&gt;=D63),(30-MOD(E61,30))/30*E60%*H58,0)+IF(AND(E61+30&lt;E63,E61+30&gt;=D63),(MOD(E61,30))/30*E60%*H58,0)</f>
        <v>0</v>
      </c>
      <c r="I68" s="35">
        <f>IF(AND(F61&lt;F63,F61&gt;=E63),(30-MOD(F61,30))/30*F60%*H58,0)+IF(AND(F61+30&lt;F63,F61+30&gt;=E63),(MOD(F61,30))/30*F60%*H58,0)</f>
        <v>0</v>
      </c>
      <c r="J68" s="35" t="e">
        <f>IF(AND(G61&lt;G63,G61&gt;=F63),(30-MOD(G61,30))/30*G60%*H58,0)+IF(AND(G61+30&lt;G63,G61+30&gt;=F63),(MOD(G61,30))/30*G60%*H58,0)</f>
        <v>#REF!</v>
      </c>
      <c r="K68" s="35" t="e">
        <f>IF(AND(H61&lt;H63,H61&gt;=G63),(30-MOD(H61,30))/30*H60%*H58,0)+IF(AND(H61+30&lt;H63,H61+30&gt;=G63),(MOD(H61,30))/30*H60%*H58,0)</f>
        <v>#REF!</v>
      </c>
      <c r="L68" s="35">
        <f>IF(AND(I61&lt;I63,I61&gt;=H63),(30-MOD(I61,30))/30*I60%*H58,0)+IF(AND(I61+30&lt;I63,I61+30&gt;=H63),(MOD(I61,30))/30*I60%*H58,0)</f>
        <v>0</v>
      </c>
      <c r="M68" s="35">
        <f>IF(AND(J61&lt;J63,J61&gt;=I63),(30-MOD(J61,30))/30*J60%*H58,0)+IF(AND(J61+30&lt;J63,J61+30&gt;=I63),(MOD(J61,30))/30*J60%*H58,0)</f>
        <v>0</v>
      </c>
      <c r="N68" s="35">
        <f>IF(AND(K61&lt;K63,K61&gt;=J63),(30-MOD(K61,30))/30*K60%*H58,0)+IF(AND(K61+30&lt;K63,K61+30&gt;=J63),(MOD(K61,30))/30*K60%*H58,0)</f>
        <v>0</v>
      </c>
      <c r="O68" s="35">
        <f>IF(AND(L61&lt;L63,L61&gt;=K63),(30-MOD(L61,30))/30*L60%*H58,0)+IF(AND(L61+30&lt;L63,L61+30&gt;=K63),(MOD(L61,30))/30*L60%*H58,0)</f>
        <v>0</v>
      </c>
      <c r="P68" s="35">
        <f>IF(AND($M61&lt;$M63,$M61&gt;=$L63),(30-MOD($M61,30))/30*$M60%*H58,0)+IF(AND($M61+30&lt;$M63,$M61+30&gt;=$L63),(MOD($M61,30))/30*$M60%*H58,0)</f>
        <v>0</v>
      </c>
      <c r="Q68" s="35">
        <f t="shared" ref="Q68" si="180">IF(AND($M61&lt;$M63,$M61&gt;=$L63),(30-MOD($M61,30))/30*$M60%*I58,0)+IF(AND($M61+30&lt;$M63,$M61+30&gt;=$L63),(MOD($M61,30))/30*$M60%*I58,0)</f>
        <v>0</v>
      </c>
      <c r="R68" s="35">
        <f t="shared" ref="R68" si="181">IF(AND($M61&lt;$M63,$M61&gt;=$L63),(30-MOD($M61,30))/30*$M60%*J58,0)+IF(AND($M61+30&lt;$M63,$M61+30&gt;=$L63),(MOD($M61,30))/30*$M60%*J58,0)</f>
        <v>0</v>
      </c>
      <c r="S68" s="35">
        <f t="shared" ref="S68" si="182">IF(AND($M61&lt;$M63,$M61&gt;=$L63),(30-MOD($M61,30))/30*$M60%*K58,0)+IF(AND($M61+30&lt;$M63,$M61+30&gt;=$L63),(MOD($M61,30))/30*$M60%*K58,0)</f>
        <v>0</v>
      </c>
      <c r="T68" s="35">
        <f t="shared" ref="T68" si="183">IF(AND($M61&lt;$M63,$M61&gt;=$L63),(30-MOD($M61,30))/30*$M60%*L58,0)+IF(AND($M61+30&lt;$M63,$M61+30&gt;=$L63),(MOD($M61,30))/30*$M60%*L58,0)</f>
        <v>0</v>
      </c>
      <c r="U68" s="35">
        <f t="shared" ref="U68" si="184">IF(AND($M61&lt;$M63,$M61&gt;=$L63),(30-MOD($M61,30))/30*$M60%*M58,0)+IF(AND($M61+30&lt;$M63,$M61+30&gt;=$L63),(MOD($M61,30))/30*$M60%*M58,0)</f>
        <v>0</v>
      </c>
      <c r="V68" s="35">
        <f t="shared" ref="V68" si="185">IF(AND($M61&lt;$M63,$M61&gt;=$L63),(30-MOD($M61,30))/30*$M60%*N58,0)+IF(AND($M61+30&lt;$M63,$M61+30&gt;=$L63),(MOD($M61,30))/30*$M60%*N58,0)</f>
        <v>0</v>
      </c>
      <c r="W68" s="35">
        <f t="shared" ref="W68" si="186">IF(AND($M61&lt;$M63,$M61&gt;=$L63),(30-MOD($M61,30))/30*$M60%*O58,0)+IF(AND($M61+30&lt;$M63,$M61+30&gt;=$L63),(MOD($M61,30))/30*$M60%*O58,0)</f>
        <v>0</v>
      </c>
      <c r="X68" s="35">
        <f t="shared" ref="X68" si="187">IF(AND($M61&lt;$M63,$M61&gt;=$L63),(30-MOD($M61,30))/30*$M60%*P58,0)+IF(AND($M61+30&lt;$M63,$M61+30&gt;=$L63),(MOD($M61,30))/30*$M60%*P58,0)</f>
        <v>0</v>
      </c>
      <c r="Y68" s="35">
        <f t="shared" ref="Y68" si="188">IF(AND($M61&lt;$M63,$M61&gt;=$L63),(30-MOD($M61,30))/30*$M60%*Q58,0)+IF(AND($M61+30&lt;$M63,$M61+30&gt;=$L63),(MOD($M61,30))/30*$M60%*Q58,0)</f>
        <v>0</v>
      </c>
      <c r="Z68" s="35">
        <f t="shared" ref="Z68" si="189">IF(AND($M61&lt;$M63,$M61&gt;=$L63),(30-MOD($M61,30))/30*$M60%*R58,0)+IF(AND($M61+30&lt;$M63,$M61+30&gt;=$L63),(MOD($M61,30))/30*$M60%*R58,0)</f>
        <v>0</v>
      </c>
      <c r="AA68" s="35">
        <f t="shared" ref="AA68" si="190">IF(AND($M61&lt;$M63,$M61&gt;=$L63),(30-MOD($M61,30))/30*$M60%*S58,0)+IF(AND($M61+30&lt;$M63,$M61+30&gt;=$L63),(MOD($M61,30))/30*$M60%*S58,0)</f>
        <v>0</v>
      </c>
      <c r="AB68" s="35">
        <f t="shared" ref="AB68" si="191">IF(AND($M61&lt;$M63,$M61&gt;=$L63),(30-MOD($M61,30))/30*$M60%*T58,0)+IF(AND($M61+30&lt;$M63,$M61+30&gt;=$L63),(MOD($M61,30))/30*$M60%*T58,0)</f>
        <v>0</v>
      </c>
      <c r="AE68" s="35">
        <f>IF(AND($M61&lt;$M63,$M61&gt;=$L63),(30-MOD($M61,30))/30*$M60%*U58,0)+IF(AND($M61+30&lt;$M63,$M61+30&gt;=$L63),(MOD($M61,30))/30*$M60%*U58,0)</f>
        <v>0</v>
      </c>
      <c r="AG68" s="35"/>
      <c r="AI68" s="35"/>
    </row>
    <row r="69" spans="3:35" x14ac:dyDescent="0.2">
      <c r="C69" s="31" t="s">
        <v>165</v>
      </c>
      <c r="I69" s="35">
        <f>IF(AND(E61&lt;E63,E61&gt;=D63),(30-MOD(E61,30))/30*E60%*I58,0)+IF(AND(E61+30&lt;E63,E61+30&gt;=D63),(MOD(E61,30))/30*E60%*I58,0)</f>
        <v>0</v>
      </c>
      <c r="J69" s="35">
        <f>IF(AND(F61&lt;F63,F61&gt;=E63),(30-MOD(F61,30))/30*F60%*I58,0)+IF(AND(F61+30&lt;F63,F61+30&gt;=E63),(MOD(F61,30))/30*F60%*I58,0)</f>
        <v>0</v>
      </c>
      <c r="K69" s="35" t="e">
        <f>IF(AND(G61&lt;G63,G61&gt;=F63),(30-MOD(G61,30))/30*G60%*I58,0)+IF(AND(G61+30&lt;G63,G61+30&gt;=F63),(MOD(G61,30))/30*G60%*I58,0)</f>
        <v>#REF!</v>
      </c>
      <c r="L69" s="35" t="e">
        <f>IF(AND(H61&lt;H63,H61&gt;=G63),(30-MOD(H61,30))/30*H60%*I58,0)+IF(AND(H61+30&lt;H63,H61+30&gt;=G63),(MOD(H61,30))/30*H60%*I58,0)</f>
        <v>#REF!</v>
      </c>
      <c r="M69" s="35">
        <f>IF(AND(I61&lt;I63,I61&gt;=H63),(30-MOD(I61,30))/30*I60%*I58,0)+IF(AND(I61+30&lt;I63,I61+30&gt;=H63),(MOD(I61,30))/30*I60%*I58,0)</f>
        <v>0</v>
      </c>
      <c r="N69" s="35">
        <f>IF(AND(J61&lt;J63,J61&gt;=I63),(30-MOD(J61,30))/30*J60%*I58,0)+IF(AND(J61+30&lt;J63,J61+30&gt;=I63),(MOD(J61,30))/30*J60%*I58,0)</f>
        <v>0</v>
      </c>
      <c r="O69" s="35">
        <f>IF(AND(K61&lt;K63,K61&gt;=J63),(30-MOD(K61,30))/30*K60%*I58,0)+IF(AND(K61+30&lt;K63,K61+30&gt;=J63),(MOD(K61,30))/30*K60%*I58,0)</f>
        <v>0</v>
      </c>
      <c r="P69" s="35">
        <f>IF(AND($L61&lt;$L63,$L61&gt;=$K63),(30-MOD($L61,30))/30*$L60%*I58,0)+IF(AND($L61+30&lt;$L63,$L61+30&gt;=$K63),(MOD($L61,30))/30*$L60%*I58,0)</f>
        <v>0</v>
      </c>
      <c r="Q69" s="35">
        <f t="shared" ref="Q69" si="192">IF(AND($L61&lt;$L63,$L61&gt;=$K63),(30-MOD($L61,30))/30*$L60%*J58,0)+IF(AND($L61+30&lt;$L63,$L61+30&gt;=$K63),(MOD($L61,30))/30*$L60%*J58,0)</f>
        <v>0</v>
      </c>
      <c r="R69" s="35">
        <f t="shared" ref="R69" si="193">IF(AND($L61&lt;$L63,$L61&gt;=$K63),(30-MOD($L61,30))/30*$L60%*K58,0)+IF(AND($L61+30&lt;$L63,$L61+30&gt;=$K63),(MOD($L61,30))/30*$L60%*K58,0)</f>
        <v>0</v>
      </c>
      <c r="S69" s="35">
        <f t="shared" ref="S69" si="194">IF(AND($L61&lt;$L63,$L61&gt;=$K63),(30-MOD($L61,30))/30*$L60%*L58,0)+IF(AND($L61+30&lt;$L63,$L61+30&gt;=$K63),(MOD($L61,30))/30*$L60%*L58,0)</f>
        <v>0</v>
      </c>
      <c r="T69" s="35">
        <f t="shared" ref="T69" si="195">IF(AND($L61&lt;$L63,$L61&gt;=$K63),(30-MOD($L61,30))/30*$L60%*M58,0)+IF(AND($L61+30&lt;$L63,$L61+30&gt;=$K63),(MOD($L61,30))/30*$L60%*M58,0)</f>
        <v>0</v>
      </c>
      <c r="U69" s="35">
        <f t="shared" ref="U69" si="196">IF(AND($L61&lt;$L63,$L61&gt;=$K63),(30-MOD($L61,30))/30*$L60%*N58,0)+IF(AND($L61+30&lt;$L63,$L61+30&gt;=$K63),(MOD($L61,30))/30*$L60%*N58,0)</f>
        <v>0</v>
      </c>
      <c r="V69" s="35">
        <f t="shared" ref="V69" si="197">IF(AND($L61&lt;$L63,$L61&gt;=$K63),(30-MOD($L61,30))/30*$L60%*O58,0)+IF(AND($L61+30&lt;$L63,$L61+30&gt;=$K63),(MOD($L61,30))/30*$L60%*O58,0)</f>
        <v>0</v>
      </c>
      <c r="W69" s="35">
        <f t="shared" ref="W69" si="198">IF(AND($L61&lt;$L63,$L61&gt;=$K63),(30-MOD($L61,30))/30*$L60%*P58,0)+IF(AND($L61+30&lt;$L63,$L61+30&gt;=$K63),(MOD($L61,30))/30*$L60%*P58,0)</f>
        <v>0</v>
      </c>
      <c r="X69" s="35">
        <f t="shared" ref="X69" si="199">IF(AND($L61&lt;$L63,$L61&gt;=$K63),(30-MOD($L61,30))/30*$L60%*Q58,0)+IF(AND($L61+30&lt;$L63,$L61+30&gt;=$K63),(MOD($L61,30))/30*$L60%*Q58,0)</f>
        <v>0</v>
      </c>
      <c r="Y69" s="35">
        <f t="shared" ref="Y69" si="200">IF(AND($L61&lt;$L63,$L61&gt;=$K63),(30-MOD($L61,30))/30*$L60%*R58,0)+IF(AND($L61+30&lt;$L63,$L61+30&gt;=$K63),(MOD($L61,30))/30*$L60%*R58,0)</f>
        <v>0</v>
      </c>
      <c r="Z69" s="35">
        <f t="shared" ref="Z69" si="201">IF(AND($L61&lt;$L63,$L61&gt;=$K63),(30-MOD($L61,30))/30*$L60%*S58,0)+IF(AND($L61+30&lt;$L63,$L61+30&gt;=$K63),(MOD($L61,30))/30*$L60%*S58,0)</f>
        <v>0</v>
      </c>
      <c r="AA69" s="35">
        <f t="shared" ref="AA69" si="202">IF(AND($L61&lt;$L63,$L61&gt;=$K63),(30-MOD($L61,30))/30*$L60%*T58,0)+IF(AND($L61+30&lt;$L63,$L61+30&gt;=$K63),(MOD($L61,30))/30*$L60%*T58,0)</f>
        <v>0</v>
      </c>
      <c r="AB69" s="35">
        <f t="shared" ref="AB69" si="203">IF(AND($L61&lt;$L63,$L61&gt;=$K63),(30-MOD($L61,30))/30*$L60%*U58,0)+IF(AND($L61+30&lt;$L63,$L61+30&gt;=$K63),(MOD($L61,30))/30*$L60%*U58,0)</f>
        <v>0</v>
      </c>
      <c r="AE69" s="35">
        <f>IF(AND($L61&lt;$L63,$L61&gt;=$K63),(30-MOD($L61,30))/30*$L60%*V58,0)+IF(AND($L61+30&lt;$L63,$L61+30&gt;=$K63),(MOD($L61,30))/30*$L60%*V58,0)</f>
        <v>0</v>
      </c>
      <c r="AG69" s="35"/>
      <c r="AI69" s="35"/>
    </row>
    <row r="70" spans="3:35" x14ac:dyDescent="0.2">
      <c r="C70" s="31" t="s">
        <v>166</v>
      </c>
      <c r="J70" s="35">
        <f>IF(AND(E61&lt;E63,E61&gt;=D63),(30-MOD(E61,30))/30*E60%*J58,0)+IF(AND(E61+30&lt;E63,E61+30&gt;=D63),(MOD(E61,30))/30*E60%*J58,0)</f>
        <v>0</v>
      </c>
      <c r="K70" s="35">
        <f>IF(AND(F61&lt;F63,F61&gt;=E63),(30-MOD(F61,30))/30*F60%*J58,0)+IF(AND(F61+30&lt;F63,F61+30&gt;=E63),(MOD(F61,30))/30*F60%*J58,0)</f>
        <v>0</v>
      </c>
      <c r="L70" s="35" t="e">
        <f>IF(AND(G61&lt;G63,G61&gt;=F63),(30-MOD(G61,30))/30*G60%*J58,0)+IF(AND(G61+30&lt;G63,G61+30&gt;=F63),(MOD(G61,30))/30*G60%*J58,0)</f>
        <v>#REF!</v>
      </c>
      <c r="M70" s="35" t="e">
        <f>IF(AND(H61&lt;H63,H61&gt;=G63),(30-MOD(H61,30))/30*H60%*J58,0)+IF(AND(H61+30&lt;H63,H61+30&gt;=G63),(MOD(H61,30))/30*H60%*J58,0)</f>
        <v>#REF!</v>
      </c>
      <c r="N70" s="35">
        <f>IF(AND(I61&lt;I63,I61&gt;=H63),(30-MOD(I61,30))/30*I60%*J58,0)+IF(AND(I61+30&lt;I63,I61+30&gt;=H63),(MOD(I61,30))/30*I60%*J58,0)</f>
        <v>0</v>
      </c>
      <c r="O70" s="35">
        <f>IF(AND(J61&lt;J63,J61&gt;=I63),(30-MOD(J61,30))/30*J60%*J58,0)+IF(AND(J61+30&lt;J63,J61+30&gt;=I63),(MOD(J61,30))/30*J60%*J58,0)</f>
        <v>0</v>
      </c>
      <c r="P70" s="35">
        <f>IF(AND($K61&lt;$K63,$K61&gt;=$J63),(30-MOD($K61,30))/30*$K60%*J58,0)+IF(AND($K61+30&lt;$K63,$K61+30&gt;=$J63),(MOD($K61,30))/30*$K60%*J58,0)</f>
        <v>0</v>
      </c>
      <c r="Q70" s="35">
        <f t="shared" ref="Q70" si="204">IF(AND($K61&lt;$K63,$K61&gt;=$J63),(30-MOD($K61,30))/30*$K60%*K58,0)+IF(AND($K61+30&lt;$K63,$K61+30&gt;=$J63),(MOD($K61,30))/30*$K60%*K58,0)</f>
        <v>0</v>
      </c>
      <c r="R70" s="35">
        <f t="shared" ref="R70" si="205">IF(AND($K61&lt;$K63,$K61&gt;=$J63),(30-MOD($K61,30))/30*$K60%*L58,0)+IF(AND($K61+30&lt;$K63,$K61+30&gt;=$J63),(MOD($K61,30))/30*$K60%*L58,0)</f>
        <v>0</v>
      </c>
      <c r="S70" s="35">
        <f t="shared" ref="S70" si="206">IF(AND($K61&lt;$K63,$K61&gt;=$J63),(30-MOD($K61,30))/30*$K60%*M58,0)+IF(AND($K61+30&lt;$K63,$K61+30&gt;=$J63),(MOD($K61,30))/30*$K60%*M58,0)</f>
        <v>0</v>
      </c>
      <c r="T70" s="35">
        <f t="shared" ref="T70" si="207">IF(AND($K61&lt;$K63,$K61&gt;=$J63),(30-MOD($K61,30))/30*$K60%*N58,0)+IF(AND($K61+30&lt;$K63,$K61+30&gt;=$J63),(MOD($K61,30))/30*$K60%*N58,0)</f>
        <v>0</v>
      </c>
      <c r="U70" s="35">
        <f t="shared" ref="U70" si="208">IF(AND($K61&lt;$K63,$K61&gt;=$J63),(30-MOD($K61,30))/30*$K60%*O58,0)+IF(AND($K61+30&lt;$K63,$K61+30&gt;=$J63),(MOD($K61,30))/30*$K60%*O58,0)</f>
        <v>0</v>
      </c>
      <c r="V70" s="35">
        <f t="shared" ref="V70" si="209">IF(AND($K61&lt;$K63,$K61&gt;=$J63),(30-MOD($K61,30))/30*$K60%*P58,0)+IF(AND($K61+30&lt;$K63,$K61+30&gt;=$J63),(MOD($K61,30))/30*$K60%*P58,0)</f>
        <v>0</v>
      </c>
      <c r="W70" s="35">
        <f t="shared" ref="W70" si="210">IF(AND($K61&lt;$K63,$K61&gt;=$J63),(30-MOD($K61,30))/30*$K60%*Q58,0)+IF(AND($K61+30&lt;$K63,$K61+30&gt;=$J63),(MOD($K61,30))/30*$K60%*Q58,0)</f>
        <v>0</v>
      </c>
      <c r="X70" s="35">
        <f t="shared" ref="X70" si="211">IF(AND($K61&lt;$K63,$K61&gt;=$J63),(30-MOD($K61,30))/30*$K60%*R58,0)+IF(AND($K61+30&lt;$K63,$K61+30&gt;=$J63),(MOD($K61,30))/30*$K60%*R58,0)</f>
        <v>0</v>
      </c>
      <c r="Y70" s="35">
        <f t="shared" ref="Y70" si="212">IF(AND($K61&lt;$K63,$K61&gt;=$J63),(30-MOD($K61,30))/30*$K60%*S58,0)+IF(AND($K61+30&lt;$K63,$K61+30&gt;=$J63),(MOD($K61,30))/30*$K60%*S58,0)</f>
        <v>0</v>
      </c>
      <c r="Z70" s="35">
        <f t="shared" ref="Z70" si="213">IF(AND($K61&lt;$K63,$K61&gt;=$J63),(30-MOD($K61,30))/30*$K60%*T58,0)+IF(AND($K61+30&lt;$K63,$K61+30&gt;=$J63),(MOD($K61,30))/30*$K60%*T58,0)</f>
        <v>0</v>
      </c>
      <c r="AA70" s="35">
        <f t="shared" ref="AA70" si="214">IF(AND($K61&lt;$K63,$K61&gt;=$J63),(30-MOD($K61,30))/30*$K60%*U58,0)+IF(AND($K61+30&lt;$K63,$K61+30&gt;=$J63),(MOD($K61,30))/30*$K60%*U58,0)</f>
        <v>0</v>
      </c>
      <c r="AB70" s="35">
        <f t="shared" ref="AB70" si="215">IF(AND($K61&lt;$K63,$K61&gt;=$J63),(30-MOD($K61,30))/30*$K60%*V58,0)+IF(AND($K61+30&lt;$K63,$K61+30&gt;=$J63),(MOD($K61,30))/30*$K60%*V58,0)</f>
        <v>0</v>
      </c>
      <c r="AE70" s="35">
        <f>IF(AND($K61&lt;$K63,$K61&gt;=$J63),(30-MOD($K61,30))/30*$K60%*W58,0)+IF(AND($K61+30&lt;$K63,$K61+30&gt;=$J63),(MOD($K61,30))/30*$K60%*W58,0)</f>
        <v>0</v>
      </c>
      <c r="AG70" s="35"/>
      <c r="AI70" s="35"/>
    </row>
    <row r="71" spans="3:35" x14ac:dyDescent="0.2">
      <c r="C71" s="31" t="s">
        <v>167</v>
      </c>
      <c r="K71" s="35">
        <f>IF(AND(E61&lt;E63,E61&gt;=D63),(30-MOD(E61,30))/30*E60%*K58,0)+IF(AND(E61+30&lt;E63,E61+30&gt;=D63),(MOD(E61,30))/30*E60%*K58,0)</f>
        <v>0</v>
      </c>
      <c r="L71" s="35">
        <f>IF(AND(F61&lt;F63,F61&gt;=E63),(30-MOD(F61,30))/30*F60%*K58,0)+IF(AND(F61+30&lt;F63,F61+30&gt;=E63),(MOD(F61,30))/30*F60%*K58,0)</f>
        <v>0</v>
      </c>
      <c r="M71" s="35" t="e">
        <f>IF(AND(G61&lt;G63,G61&gt;=F63),(30-MOD(G61,30))/30*G60%*K58,0)+IF(AND(G61+30&lt;G63,G61+30&gt;=F63),(MOD(G61,30))/30*G60%*K58,0)</f>
        <v>#REF!</v>
      </c>
      <c r="N71" s="35" t="e">
        <f>IF(AND(H61&lt;H63,H61&gt;=G63),(30-MOD(H61,30))/30*H60%*K58,0)+IF(AND(H61+30&lt;H63,H61+30&gt;=G63),(MOD(H61,30))/30*H60%*K58,0)</f>
        <v>#REF!</v>
      </c>
      <c r="O71" s="35">
        <f>IF(AND(I61&lt;I63,I61&gt;=H63),(30-MOD(I61,30))/30*I60%*K58,0)+IF(AND(I61+30&lt;I63,I61+30&gt;=H63),(MOD(I61,30))/30*I60%*K58,0)</f>
        <v>0</v>
      </c>
      <c r="P71" s="35">
        <f>IF(AND($J61&lt;$J63,$J61&gt;=$I63),(30-MOD($J61,30))/30*$J60%*K58,0)+IF(AND($J61+30&lt;$J63,$J61+30&gt;=$I63),(MOD($J61,30))/30*$J60%*K58,0)</f>
        <v>0</v>
      </c>
      <c r="Q71" s="35">
        <f t="shared" ref="Q71" si="216">IF(AND($J61&lt;$J63,$J61&gt;=$I63),(30-MOD($J61,30))/30*$J60%*L58,0)+IF(AND($J61+30&lt;$J63,$J61+30&gt;=$I63),(MOD($J61,30))/30*$J60%*L58,0)</f>
        <v>0</v>
      </c>
      <c r="R71" s="35">
        <f t="shared" ref="R71" si="217">IF(AND($J61&lt;$J63,$J61&gt;=$I63),(30-MOD($J61,30))/30*$J60%*M58,0)+IF(AND($J61+30&lt;$J63,$J61+30&gt;=$I63),(MOD($J61,30))/30*$J60%*M58,0)</f>
        <v>0</v>
      </c>
      <c r="S71" s="35">
        <f t="shared" ref="S71" si="218">IF(AND($J61&lt;$J63,$J61&gt;=$I63),(30-MOD($J61,30))/30*$J60%*N58,0)+IF(AND($J61+30&lt;$J63,$J61+30&gt;=$I63),(MOD($J61,30))/30*$J60%*N58,0)</f>
        <v>0</v>
      </c>
      <c r="T71" s="35">
        <f t="shared" ref="T71" si="219">IF(AND($J61&lt;$J63,$J61&gt;=$I63),(30-MOD($J61,30))/30*$J60%*O58,0)+IF(AND($J61+30&lt;$J63,$J61+30&gt;=$I63),(MOD($J61,30))/30*$J60%*O58,0)</f>
        <v>0</v>
      </c>
      <c r="U71" s="35">
        <f t="shared" ref="U71" si="220">IF(AND($J61&lt;$J63,$J61&gt;=$I63),(30-MOD($J61,30))/30*$J60%*P58,0)+IF(AND($J61+30&lt;$J63,$J61+30&gt;=$I63),(MOD($J61,30))/30*$J60%*P58,0)</f>
        <v>0</v>
      </c>
      <c r="V71" s="35">
        <f t="shared" ref="V71" si="221">IF(AND($J61&lt;$J63,$J61&gt;=$I63),(30-MOD($J61,30))/30*$J60%*Q58,0)+IF(AND($J61+30&lt;$J63,$J61+30&gt;=$I63),(MOD($J61,30))/30*$J60%*Q58,0)</f>
        <v>0</v>
      </c>
      <c r="W71" s="35">
        <f t="shared" ref="W71" si="222">IF(AND($J61&lt;$J63,$J61&gt;=$I63),(30-MOD($J61,30))/30*$J60%*R58,0)+IF(AND($J61+30&lt;$J63,$J61+30&gt;=$I63),(MOD($J61,30))/30*$J60%*R58,0)</f>
        <v>0</v>
      </c>
      <c r="X71" s="35">
        <f t="shared" ref="X71" si="223">IF(AND($J61&lt;$J63,$J61&gt;=$I63),(30-MOD($J61,30))/30*$J60%*S58,0)+IF(AND($J61+30&lt;$J63,$J61+30&gt;=$I63),(MOD($J61,30))/30*$J60%*S58,0)</f>
        <v>0</v>
      </c>
      <c r="Y71" s="35">
        <f t="shared" ref="Y71" si="224">IF(AND($J61&lt;$J63,$J61&gt;=$I63),(30-MOD($J61,30))/30*$J60%*T58,0)+IF(AND($J61+30&lt;$J63,$J61+30&gt;=$I63),(MOD($J61,30))/30*$J60%*T58,0)</f>
        <v>0</v>
      </c>
      <c r="Z71" s="35">
        <f t="shared" ref="Z71" si="225">IF(AND($J61&lt;$J63,$J61&gt;=$I63),(30-MOD($J61,30))/30*$J60%*U58,0)+IF(AND($J61+30&lt;$J63,$J61+30&gt;=$I63),(MOD($J61,30))/30*$J60%*U58,0)</f>
        <v>0</v>
      </c>
      <c r="AA71" s="35">
        <f t="shared" ref="AA71" si="226">IF(AND($J61&lt;$J63,$J61&gt;=$I63),(30-MOD($J61,30))/30*$J60%*V58,0)+IF(AND($J61+30&lt;$J63,$J61+30&gt;=$I63),(MOD($J61,30))/30*$J60%*V58,0)</f>
        <v>0</v>
      </c>
      <c r="AB71" s="35">
        <f t="shared" ref="AB71" si="227">IF(AND($J61&lt;$J63,$J61&gt;=$I63),(30-MOD($J61,30))/30*$J60%*W58,0)+IF(AND($J61+30&lt;$J63,$J61+30&gt;=$I63),(MOD($J61,30))/30*$J60%*W58,0)</f>
        <v>0</v>
      </c>
      <c r="AE71" s="35">
        <f>IF(AND($J61&lt;$J63,$J61&gt;=$I63),(30-MOD($J61,30))/30*$J60%*X58,0)+IF(AND($J61+30&lt;$J63,$J61+30&gt;=$I63),(MOD($J61,30))/30*$J60%*X58,0)</f>
        <v>0</v>
      </c>
      <c r="AG71" s="35"/>
      <c r="AI71" s="35"/>
    </row>
    <row r="72" spans="3:35" x14ac:dyDescent="0.2">
      <c r="C72" s="31" t="s">
        <v>168</v>
      </c>
      <c r="J72" s="35"/>
      <c r="K72" s="35"/>
      <c r="L72" s="35">
        <f>IF(AND(E61&lt;E63,E61&gt;=D63),(30-MOD(E61,30))/30*E60%*L58,0)+IF(AND(E61+30&lt;E63,E61+30&gt;=D63),(MOD(E61,30))/30*E60%*L58,0)</f>
        <v>0</v>
      </c>
      <c r="M72" s="35">
        <f>IF(AND(F61&lt;F63,F61&gt;=E63),(30-MOD(F61,30))/30*F60%*L58,0)+IF(AND(F61+30&lt;F63,F61+30&gt;=E63),(MOD(F61,30))/30*F60%*L58,0)</f>
        <v>0</v>
      </c>
      <c r="N72" s="35" t="e">
        <f>IF(AND(G61&lt;G63,G61&gt;=F63),(30-MOD(G61,30))/30*G60%*L58,0)+IF(AND(G61+30&lt;G63,G61+30&gt;=F63),(MOD(G61,30))/30*G60%*L58,0)</f>
        <v>#REF!</v>
      </c>
      <c r="O72" s="35" t="e">
        <f>IF(AND(H61&lt;H63,H61&gt;=G63),(30-MOD(H61,30))/30*H60%*L58,0)+IF(AND(H61+30&lt;H63,H61+30&gt;=G63),(MOD(H61,30))/30*H60%*L58,0)</f>
        <v>#REF!</v>
      </c>
      <c r="P72" s="35">
        <f>IF(AND($I61&lt;$I63,$I61&gt;=$H63),(30-MOD($I61,30))/30*$I60%*L58,0)+IF(AND($I61+30&lt;$I63,$I61+30&gt;=$H63),(MOD($I61,30))/30*$I60%*L58,0)</f>
        <v>0</v>
      </c>
      <c r="Q72" s="35">
        <f t="shared" ref="Q72" si="228">IF(AND($I61&lt;$I63,$I61&gt;=$H63),(30-MOD($I61,30))/30*$I60%*M58,0)+IF(AND($I61+30&lt;$I63,$I61+30&gt;=$H63),(MOD($I61,30))/30*$I60%*M58,0)</f>
        <v>0</v>
      </c>
      <c r="R72" s="35">
        <f t="shared" ref="R72" si="229">IF(AND($I61&lt;$I63,$I61&gt;=$H63),(30-MOD($I61,30))/30*$I60%*N58,0)+IF(AND($I61+30&lt;$I63,$I61+30&gt;=$H63),(MOD($I61,30))/30*$I60%*N58,0)</f>
        <v>0</v>
      </c>
      <c r="S72" s="35">
        <f t="shared" ref="S72" si="230">IF(AND($I61&lt;$I63,$I61&gt;=$H63),(30-MOD($I61,30))/30*$I60%*O58,0)+IF(AND($I61+30&lt;$I63,$I61+30&gt;=$H63),(MOD($I61,30))/30*$I60%*O58,0)</f>
        <v>0</v>
      </c>
      <c r="T72" s="35">
        <f t="shared" ref="T72" si="231">IF(AND($I61&lt;$I63,$I61&gt;=$H63),(30-MOD($I61,30))/30*$I60%*P58,0)+IF(AND($I61+30&lt;$I63,$I61+30&gt;=$H63),(MOD($I61,30))/30*$I60%*P58,0)</f>
        <v>0</v>
      </c>
      <c r="U72" s="35">
        <f t="shared" ref="U72" si="232">IF(AND($I61&lt;$I63,$I61&gt;=$H63),(30-MOD($I61,30))/30*$I60%*Q58,0)+IF(AND($I61+30&lt;$I63,$I61+30&gt;=$H63),(MOD($I61,30))/30*$I60%*Q58,0)</f>
        <v>0</v>
      </c>
      <c r="V72" s="35">
        <f t="shared" ref="V72" si="233">IF(AND($I61&lt;$I63,$I61&gt;=$H63),(30-MOD($I61,30))/30*$I60%*R58,0)+IF(AND($I61+30&lt;$I63,$I61+30&gt;=$H63),(MOD($I61,30))/30*$I60%*R58,0)</f>
        <v>0</v>
      </c>
      <c r="W72" s="35">
        <f t="shared" ref="W72" si="234">IF(AND($I61&lt;$I63,$I61&gt;=$H63),(30-MOD($I61,30))/30*$I60%*S58,0)+IF(AND($I61+30&lt;$I63,$I61+30&gt;=$H63),(MOD($I61,30))/30*$I60%*S58,0)</f>
        <v>0</v>
      </c>
      <c r="X72" s="35">
        <f t="shared" ref="X72" si="235">IF(AND($I61&lt;$I63,$I61&gt;=$H63),(30-MOD($I61,30))/30*$I60%*T58,0)+IF(AND($I61+30&lt;$I63,$I61+30&gt;=$H63),(MOD($I61,30))/30*$I60%*T58,0)</f>
        <v>0</v>
      </c>
      <c r="Y72" s="35">
        <f t="shared" ref="Y72" si="236">IF(AND($I61&lt;$I63,$I61&gt;=$H63),(30-MOD($I61,30))/30*$I60%*U58,0)+IF(AND($I61+30&lt;$I63,$I61+30&gt;=$H63),(MOD($I61,30))/30*$I60%*U58,0)</f>
        <v>0</v>
      </c>
      <c r="Z72" s="35">
        <f t="shared" ref="Z72" si="237">IF(AND($I61&lt;$I63,$I61&gt;=$H63),(30-MOD($I61,30))/30*$I60%*V58,0)+IF(AND($I61+30&lt;$I63,$I61+30&gt;=$H63),(MOD($I61,30))/30*$I60%*V58,0)</f>
        <v>0</v>
      </c>
      <c r="AA72" s="35">
        <f t="shared" ref="AA72" si="238">IF(AND($I61&lt;$I63,$I61&gt;=$H63),(30-MOD($I61,30))/30*$I60%*W58,0)+IF(AND($I61+30&lt;$I63,$I61+30&gt;=$H63),(MOD($I61,30))/30*$I60%*W58,0)</f>
        <v>0</v>
      </c>
      <c r="AB72" s="35">
        <f t="shared" ref="AB72" si="239">IF(AND($I61&lt;$I63,$I61&gt;=$H63),(30-MOD($I61,30))/30*$I60%*X58,0)+IF(AND($I61+30&lt;$I63,$I61+30&gt;=$H63),(MOD($I61,30))/30*$I60%*X58,0)</f>
        <v>0</v>
      </c>
      <c r="AE72" s="35">
        <f>IF(AND($I61&lt;$I63,$I61&gt;=$H63),(30-MOD($I61,30))/30*$I60%*Y58,0)+IF(AND($I61+30&lt;$I63,$I61+30&gt;=$H63),(MOD($I61,30))/30*$I60%*Y58,0)</f>
        <v>0</v>
      </c>
      <c r="AG72" s="35"/>
      <c r="AI72" s="35"/>
    </row>
    <row r="73" spans="3:35" x14ac:dyDescent="0.2">
      <c r="C73" s="31" t="s">
        <v>169</v>
      </c>
      <c r="I73" s="35"/>
      <c r="J73" s="35"/>
      <c r="K73" s="35"/>
      <c r="L73" s="35"/>
      <c r="M73" s="35">
        <f>IF(AND(E61&lt;E63,E61&gt;=D63),(30-MOD(E61,30))/30*E60%*M58,0)+IF(AND(E61+30&lt;E63,E61+30&gt;=D63),(MOD(E61,30))/30*E60%*M58,0)</f>
        <v>0</v>
      </c>
      <c r="N73" s="35">
        <f>IF(AND(F61&lt;F63,F61&gt;=E63),(30-MOD(F61,30))/30*F60%*M58,0)+IF(AND(F61+30&lt;F63,F61+30&gt;=E63),(MOD(F61,30))/30*F60%*M58,0)</f>
        <v>0</v>
      </c>
      <c r="O73" s="35" t="e">
        <f>IF(AND(G61&lt;G63,G61&gt;=F63),(30-MOD(G61,30))/30*G60%*M58,0)+IF(AND(G61+30&lt;G63,G61+30&gt;=F63),(MOD(G61,30))/30*G60%*M58,0)</f>
        <v>#REF!</v>
      </c>
      <c r="P73" s="35" t="e">
        <f>IF(AND($H61&lt;$H63,$H61&gt;=$G63),(30-MOD($H61,30))/30*$H60%*M58,0)+IF(AND($H61+30&lt;$H63,$H61+30&gt;=$G63),(MOD($H61,30))/30*$H60%*M58,0)</f>
        <v>#REF!</v>
      </c>
      <c r="Q73" s="35" t="e">
        <f t="shared" ref="Q73" si="240">IF(AND($H61&lt;$H63,$H61&gt;=$G63),(30-MOD($H61,30))/30*$H60%*N58,0)+IF(AND($H61+30&lt;$H63,$H61+30&gt;=$G63),(MOD($H61,30))/30*$H60%*N58,0)</f>
        <v>#REF!</v>
      </c>
      <c r="R73" s="35" t="e">
        <f t="shared" ref="R73" si="241">IF(AND($H61&lt;$H63,$H61&gt;=$G63),(30-MOD($H61,30))/30*$H60%*O58,0)+IF(AND($H61+30&lt;$H63,$H61+30&gt;=$G63),(MOD($H61,30))/30*$H60%*O58,0)</f>
        <v>#REF!</v>
      </c>
      <c r="S73" s="35" t="e">
        <f t="shared" ref="S73" si="242">IF(AND($H61&lt;$H63,$H61&gt;=$G63),(30-MOD($H61,30))/30*$H60%*P58,0)+IF(AND($H61+30&lt;$H63,$H61+30&gt;=$G63),(MOD($H61,30))/30*$H60%*P58,0)</f>
        <v>#REF!</v>
      </c>
      <c r="T73" s="35" t="e">
        <f t="shared" ref="T73" si="243">IF(AND($H61&lt;$H63,$H61&gt;=$G63),(30-MOD($H61,30))/30*$H60%*Q58,0)+IF(AND($H61+30&lt;$H63,$H61+30&gt;=$G63),(MOD($H61,30))/30*$H60%*Q58,0)</f>
        <v>#REF!</v>
      </c>
      <c r="U73" s="35" t="e">
        <f t="shared" ref="U73" si="244">IF(AND($H61&lt;$H63,$H61&gt;=$G63),(30-MOD($H61,30))/30*$H60%*R58,0)+IF(AND($H61+30&lt;$H63,$H61+30&gt;=$G63),(MOD($H61,30))/30*$H60%*R58,0)</f>
        <v>#REF!</v>
      </c>
      <c r="V73" s="35" t="e">
        <f t="shared" ref="V73" si="245">IF(AND($H61&lt;$H63,$H61&gt;=$G63),(30-MOD($H61,30))/30*$H60%*S58,0)+IF(AND($H61+30&lt;$H63,$H61+30&gt;=$G63),(MOD($H61,30))/30*$H60%*S58,0)</f>
        <v>#REF!</v>
      </c>
      <c r="W73" s="35" t="e">
        <f t="shared" ref="W73" si="246">IF(AND($H61&lt;$H63,$H61&gt;=$G63),(30-MOD($H61,30))/30*$H60%*T58,0)+IF(AND($H61+30&lt;$H63,$H61+30&gt;=$G63),(MOD($H61,30))/30*$H60%*T58,0)</f>
        <v>#REF!</v>
      </c>
      <c r="X73" s="35" t="e">
        <f t="shared" ref="X73" si="247">IF(AND($H61&lt;$H63,$H61&gt;=$G63),(30-MOD($H61,30))/30*$H60%*U58,0)+IF(AND($H61+30&lt;$H63,$H61+30&gt;=$G63),(MOD($H61,30))/30*$H60%*U58,0)</f>
        <v>#REF!</v>
      </c>
      <c r="Y73" s="35" t="e">
        <f t="shared" ref="Y73" si="248">IF(AND($H61&lt;$H63,$H61&gt;=$G63),(30-MOD($H61,30))/30*$H60%*V58,0)+IF(AND($H61+30&lt;$H63,$H61+30&gt;=$G63),(MOD($H61,30))/30*$H60%*V58,0)</f>
        <v>#REF!</v>
      </c>
      <c r="Z73" s="35" t="e">
        <f t="shared" ref="Z73" si="249">IF(AND($H61&lt;$H63,$H61&gt;=$G63),(30-MOD($H61,30))/30*$H60%*W58,0)+IF(AND($H61+30&lt;$H63,$H61+30&gt;=$G63),(MOD($H61,30))/30*$H60%*W58,0)</f>
        <v>#REF!</v>
      </c>
      <c r="AA73" s="35" t="e">
        <f t="shared" ref="AA73" si="250">IF(AND($H61&lt;$H63,$H61&gt;=$G63),(30-MOD($H61,30))/30*$H60%*X58,0)+IF(AND($H61+30&lt;$H63,$H61+30&gt;=$G63),(MOD($H61,30))/30*$H60%*X58,0)</f>
        <v>#REF!</v>
      </c>
      <c r="AB73" s="35" t="e">
        <f t="shared" ref="AB73" si="251">IF(AND($H61&lt;$H63,$H61&gt;=$G63),(30-MOD($H61,30))/30*$H60%*Y58,0)+IF(AND($H61+30&lt;$H63,$H61+30&gt;=$G63),(MOD($H61,30))/30*$H60%*Y58,0)</f>
        <v>#REF!</v>
      </c>
      <c r="AE73" s="35" t="e">
        <f>IF(AND($H61&lt;$H63,$H61&gt;=$G63),(30-MOD($H61,30))/30*$H60%*Z58,0)+IF(AND($H61+30&lt;$H63,$H61+30&gt;=$G63),(MOD($H61,30))/30*$H60%*Z58,0)</f>
        <v>#REF!</v>
      </c>
      <c r="AG73" s="35"/>
      <c r="AI73" s="35"/>
    </row>
    <row r="74" spans="3:35" x14ac:dyDescent="0.2">
      <c r="C74" s="31" t="s">
        <v>170</v>
      </c>
      <c r="H74" s="35"/>
      <c r="I74" s="35"/>
      <c r="J74" s="35"/>
      <c r="K74" s="35"/>
      <c r="L74" s="35"/>
      <c r="M74" s="35"/>
      <c r="N74" s="35">
        <f>IF(AND(E61&lt;E63,E61&gt;=D63),(30-MOD(E61,30))/30*E60%*N58,0)+IF(AND(E61+30&lt;E63,E61+30&gt;=D63),(MOD(E61,30))/30*E60%*N58,0)</f>
        <v>0</v>
      </c>
      <c r="O74" s="35">
        <f>IF(AND(F61&lt;F63,F61&gt;=E63),(30-MOD(F61,30))/30*F60%*N58,0)+IF(AND(F61+30&lt;F63,F61+30&gt;=E63),(MOD(F61,30))/30*F60%*N58,0)</f>
        <v>0</v>
      </c>
      <c r="P74" s="35" t="e">
        <f>IF(AND($G61&lt;$G63,$G61&gt;=$F63),(30-MOD($G61,30))/30*$G60%*N58,0)+IF(AND($G61+30&lt;$G63,$G61+30&gt;=$F63),(MOD($G61,30))/30*$G60%*N58,0)</f>
        <v>#REF!</v>
      </c>
      <c r="Q74" s="35" t="e">
        <f t="shared" ref="Q74" si="252">IF(AND($G61&lt;$G63,$G61&gt;=$F63),(30-MOD($G61,30))/30*$G60%*O58,0)+IF(AND($G61+30&lt;$G63,$G61+30&gt;=$F63),(MOD($G61,30))/30*$G60%*O58,0)</f>
        <v>#REF!</v>
      </c>
      <c r="R74" s="35" t="e">
        <f t="shared" ref="R74" si="253">IF(AND($G61&lt;$G63,$G61&gt;=$F63),(30-MOD($G61,30))/30*$G60%*P58,0)+IF(AND($G61+30&lt;$G63,$G61+30&gt;=$F63),(MOD($G61,30))/30*$G60%*P58,0)</f>
        <v>#REF!</v>
      </c>
      <c r="S74" s="35" t="e">
        <f t="shared" ref="S74" si="254">IF(AND($G61&lt;$G63,$G61&gt;=$F63),(30-MOD($G61,30))/30*$G60%*Q58,0)+IF(AND($G61+30&lt;$G63,$G61+30&gt;=$F63),(MOD($G61,30))/30*$G60%*Q58,0)</f>
        <v>#REF!</v>
      </c>
      <c r="T74" s="35" t="e">
        <f t="shared" ref="T74" si="255">IF(AND($G61&lt;$G63,$G61&gt;=$F63),(30-MOD($G61,30))/30*$G60%*R58,0)+IF(AND($G61+30&lt;$G63,$G61+30&gt;=$F63),(MOD($G61,30))/30*$G60%*R58,0)</f>
        <v>#REF!</v>
      </c>
      <c r="U74" s="35" t="e">
        <f t="shared" ref="U74" si="256">IF(AND($G61&lt;$G63,$G61&gt;=$F63),(30-MOD($G61,30))/30*$G60%*S58,0)+IF(AND($G61+30&lt;$G63,$G61+30&gt;=$F63),(MOD($G61,30))/30*$G60%*S58,0)</f>
        <v>#REF!</v>
      </c>
      <c r="V74" s="35" t="e">
        <f t="shared" ref="V74" si="257">IF(AND($G61&lt;$G63,$G61&gt;=$F63),(30-MOD($G61,30))/30*$G60%*T58,0)+IF(AND($G61+30&lt;$G63,$G61+30&gt;=$F63),(MOD($G61,30))/30*$G60%*T58,0)</f>
        <v>#REF!</v>
      </c>
      <c r="W74" s="35" t="e">
        <f t="shared" ref="W74" si="258">IF(AND($G61&lt;$G63,$G61&gt;=$F63),(30-MOD($G61,30))/30*$G60%*U58,0)+IF(AND($G61+30&lt;$G63,$G61+30&gt;=$F63),(MOD($G61,30))/30*$G60%*U58,0)</f>
        <v>#REF!</v>
      </c>
      <c r="X74" s="35" t="e">
        <f t="shared" ref="X74" si="259">IF(AND($G61&lt;$G63,$G61&gt;=$F63),(30-MOD($G61,30))/30*$G60%*V58,0)+IF(AND($G61+30&lt;$G63,$G61+30&gt;=$F63),(MOD($G61,30))/30*$G60%*V58,0)</f>
        <v>#REF!</v>
      </c>
      <c r="Y74" s="35" t="e">
        <f t="shared" ref="Y74" si="260">IF(AND($G61&lt;$G63,$G61&gt;=$F63),(30-MOD($G61,30))/30*$G60%*W58,0)+IF(AND($G61+30&lt;$G63,$G61+30&gt;=$F63),(MOD($G61,30))/30*$G60%*W58,0)</f>
        <v>#REF!</v>
      </c>
      <c r="Z74" s="35" t="e">
        <f t="shared" ref="Z74" si="261">IF(AND($G61&lt;$G63,$G61&gt;=$F63),(30-MOD($G61,30))/30*$G60%*X58,0)+IF(AND($G61+30&lt;$G63,$G61+30&gt;=$F63),(MOD($G61,30))/30*$G60%*X58,0)</f>
        <v>#REF!</v>
      </c>
      <c r="AA74" s="35" t="e">
        <f t="shared" ref="AA74" si="262">IF(AND($G61&lt;$G63,$G61&gt;=$F63),(30-MOD($G61,30))/30*$G60%*Y58,0)+IF(AND($G61+30&lt;$G63,$G61+30&gt;=$F63),(MOD($G61,30))/30*$G60%*Y58,0)</f>
        <v>#REF!</v>
      </c>
      <c r="AB74" s="35" t="e">
        <f t="shared" ref="AB74" si="263">IF(AND($G61&lt;$G63,$G61&gt;=$F63),(30-MOD($G61,30))/30*$G60%*Z58,0)+IF(AND($G61+30&lt;$G63,$G61+30&gt;=$F63),(MOD($G61,30))/30*$G60%*Z58,0)</f>
        <v>#REF!</v>
      </c>
      <c r="AE74" s="35" t="e">
        <f>IF(AND($G61&lt;$G63,$G61&gt;=$F63),(30-MOD($G61,30))/30*$G60%*AA58,0)+IF(AND($G61+30&lt;$G63,$G61+30&gt;=$F63),(MOD($G61,30))/30*$G60%*AA58,0)</f>
        <v>#REF!</v>
      </c>
      <c r="AG74" s="35"/>
      <c r="AI74" s="35"/>
    </row>
    <row r="75" spans="3:35" x14ac:dyDescent="0.2">
      <c r="C75" s="31" t="s">
        <v>171</v>
      </c>
      <c r="G75" s="35"/>
      <c r="H75" s="35"/>
      <c r="I75" s="35"/>
      <c r="J75" s="35"/>
      <c r="K75" s="35"/>
      <c r="L75" s="35"/>
      <c r="M75" s="35"/>
      <c r="N75" s="35"/>
      <c r="O75" s="35">
        <f>IF(AND(E61&lt;E63,E61&gt;=D63),(30-MOD(E61,30))/30*E60%*O58,0)+IF(AND(E61+30&lt;E63,E61+30&gt;=D63),(MOD(E61,30))/30*E60%*O58,0)</f>
        <v>0</v>
      </c>
      <c r="P75" s="35">
        <f>IF(AND($F61&lt;$F63,$F61&gt;=$E63),(30-MOD($F61,30))/30*$F60%*O58,0)+IF(AND($F61+30&lt;$F63,$F61+30&gt;=$E63),(MOD($F61,30))/30*$F60%*O58,0)</f>
        <v>0</v>
      </c>
      <c r="Q75" s="35">
        <f t="shared" ref="Q75:AB75" si="264">IF(AND($F61&lt;$F63,$F61&gt;=$E63),(30-MOD($F61,30))/30*$F60%*P58,0)+IF(AND($F61+30&lt;$F63,$F61+30&gt;=$E63),(MOD($F61,30))/30*$F60%*P58,0)</f>
        <v>0</v>
      </c>
      <c r="R75" s="35">
        <f t="shared" si="264"/>
        <v>0</v>
      </c>
      <c r="S75" s="35">
        <f t="shared" si="264"/>
        <v>0</v>
      </c>
      <c r="T75" s="35">
        <f t="shared" si="264"/>
        <v>0</v>
      </c>
      <c r="U75" s="35">
        <f t="shared" si="264"/>
        <v>0</v>
      </c>
      <c r="V75" s="35">
        <f t="shared" si="264"/>
        <v>0</v>
      </c>
      <c r="W75" s="35">
        <f t="shared" si="264"/>
        <v>0</v>
      </c>
      <c r="X75" s="35">
        <f t="shared" si="264"/>
        <v>0</v>
      </c>
      <c r="Y75" s="35">
        <f t="shared" si="264"/>
        <v>0</v>
      </c>
      <c r="Z75" s="35">
        <f t="shared" si="264"/>
        <v>0</v>
      </c>
      <c r="AA75" s="35">
        <f t="shared" si="264"/>
        <v>0</v>
      </c>
      <c r="AB75" s="35">
        <f t="shared" si="264"/>
        <v>0</v>
      </c>
      <c r="AE75" s="35">
        <f>IF(AND($F61&lt;$F63,$F61&gt;=$E63),(30-MOD($F61,30))/30*$F60%*AB58,0)+IF(AND($F61+30&lt;$F63,$F61+30&gt;=$E63),(MOD($F61,30))/30*$F60%*AB58,0)</f>
        <v>0</v>
      </c>
      <c r="AG75" s="35" t="e">
        <f>AE58-AE76</f>
        <v>#REF!</v>
      </c>
      <c r="AI75" s="35" t="e">
        <f>AG58-AG76</f>
        <v>#REF!</v>
      </c>
    </row>
    <row r="76" spans="3:35" x14ac:dyDescent="0.2">
      <c r="C76" s="31" t="s">
        <v>172</v>
      </c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>
        <f>IF(AND($E61&lt;$E63,$E61&gt;=$D63),(30-MOD($E61,30))/30*$E60%*P58,0)+IF(AND($E61+30&lt;$E63,$E61+30&gt;=$D63),(MOD($E61,30))/30*$E60%*P58,0)</f>
        <v>0</v>
      </c>
      <c r="Q76" s="35">
        <f t="shared" ref="Q76:AB76" si="265">IF(AND($E61&lt;$E63,$E61&gt;=$D63),(30-MOD($E61,30))/30*$E60%*Q58,0)+IF(AND($E61+30&lt;$E63,$E61+30&gt;=$D63),(MOD($E61,30))/30*$E60%*Q58,0)</f>
        <v>0</v>
      </c>
      <c r="R76" s="35">
        <f t="shared" si="265"/>
        <v>0</v>
      </c>
      <c r="S76" s="35">
        <f t="shared" si="265"/>
        <v>0</v>
      </c>
      <c r="T76" s="35">
        <f t="shared" si="265"/>
        <v>0</v>
      </c>
      <c r="U76" s="35">
        <f t="shared" si="265"/>
        <v>0</v>
      </c>
      <c r="V76" s="35">
        <f t="shared" si="265"/>
        <v>0</v>
      </c>
      <c r="W76" s="35">
        <f t="shared" si="265"/>
        <v>0</v>
      </c>
      <c r="X76" s="35">
        <f t="shared" si="265"/>
        <v>0</v>
      </c>
      <c r="Y76" s="35">
        <f t="shared" si="265"/>
        <v>0</v>
      </c>
      <c r="Z76" s="35">
        <f t="shared" si="265"/>
        <v>0</v>
      </c>
      <c r="AA76" s="35">
        <f t="shared" si="265"/>
        <v>0</v>
      </c>
      <c r="AB76" s="35">
        <f t="shared" si="265"/>
        <v>0</v>
      </c>
      <c r="AE76" s="35" t="e">
        <f>IF(AND($E61&lt;$P63,$E61&gt;=$D63),(360-MOD($E61,360))/360*$E60%*AE58,0)+IF(AND($E61+360&lt;$P63,$E61+360&gt;=$D63),(MOD($E61,360))/360*$E60%*AE58,0)</f>
        <v>#REF!</v>
      </c>
      <c r="AG76" s="35" t="e">
        <f>IF(AND($E61&lt;$P63,$E61&gt;=$D63),(360-MOD($E61,360))/360*$E60%*AG58,0)+IF(AND($E61+360&lt;$P63,$E61+360&gt;=$D63),(MOD($E61,360))/360*$E60%*AG58,0)</f>
        <v>#REF!</v>
      </c>
      <c r="AI76" s="35" t="e">
        <f>IF(AND($E61&lt;$P63,$E61&gt;=$D63),(360-MOD($E61,360))/360*$E60%*AI58,0)+IF(AND($E61+360&lt;$P63,$E61+360&gt;=$D63),(MOD($E61,360))/360*$E60%*AI58,0)</f>
        <v>#REF!</v>
      </c>
    </row>
    <row r="78" spans="3:35" x14ac:dyDescent="0.2">
      <c r="C78" s="31" t="s">
        <v>159</v>
      </c>
      <c r="E78" s="28">
        <f t="shared" ref="E78:AB78" si="266">SUM(E65:E76)</f>
        <v>0</v>
      </c>
      <c r="F78" s="28">
        <f t="shared" si="266"/>
        <v>0</v>
      </c>
      <c r="G78" s="28" t="e">
        <f t="shared" si="266"/>
        <v>#REF!</v>
      </c>
      <c r="H78" s="28" t="e">
        <f t="shared" si="266"/>
        <v>#REF!</v>
      </c>
      <c r="I78" s="28" t="e">
        <f t="shared" si="266"/>
        <v>#REF!</v>
      </c>
      <c r="J78" s="28" t="e">
        <f t="shared" si="266"/>
        <v>#REF!</v>
      </c>
      <c r="K78" s="28" t="e">
        <f t="shared" si="266"/>
        <v>#REF!</v>
      </c>
      <c r="L78" s="28" t="e">
        <f t="shared" si="266"/>
        <v>#REF!</v>
      </c>
      <c r="M78" s="28" t="e">
        <f t="shared" si="266"/>
        <v>#REF!</v>
      </c>
      <c r="N78" s="28" t="e">
        <f t="shared" si="266"/>
        <v>#REF!</v>
      </c>
      <c r="O78" s="28" t="e">
        <f t="shared" si="266"/>
        <v>#REF!</v>
      </c>
      <c r="P78" s="28" t="e">
        <f t="shared" si="266"/>
        <v>#REF!</v>
      </c>
      <c r="Q78" s="28" t="e">
        <f t="shared" si="266"/>
        <v>#REF!</v>
      </c>
      <c r="R78" s="28" t="e">
        <f t="shared" si="266"/>
        <v>#REF!</v>
      </c>
      <c r="S78" s="28" t="e">
        <f t="shared" si="266"/>
        <v>#REF!</v>
      </c>
      <c r="T78" s="28" t="e">
        <f t="shared" si="266"/>
        <v>#REF!</v>
      </c>
      <c r="U78" s="28" t="e">
        <f t="shared" si="266"/>
        <v>#REF!</v>
      </c>
      <c r="V78" s="28" t="e">
        <f t="shared" si="266"/>
        <v>#REF!</v>
      </c>
      <c r="W78" s="28" t="e">
        <f t="shared" si="266"/>
        <v>#REF!</v>
      </c>
      <c r="X78" s="28" t="e">
        <f t="shared" si="266"/>
        <v>#REF!</v>
      </c>
      <c r="Y78" s="28" t="e">
        <f t="shared" si="266"/>
        <v>#REF!</v>
      </c>
      <c r="Z78" s="28" t="e">
        <f t="shared" si="266"/>
        <v>#REF!</v>
      </c>
      <c r="AA78" s="28" t="e">
        <f t="shared" si="266"/>
        <v>#REF!</v>
      </c>
      <c r="AB78" s="28" t="e">
        <f t="shared" si="266"/>
        <v>#REF!</v>
      </c>
      <c r="AE78" s="28" t="e">
        <f>SUM(AE65:AE76)</f>
        <v>#REF!</v>
      </c>
      <c r="AG78" s="28" t="e">
        <f>SUM(AG65:AG76)</f>
        <v>#REF!</v>
      </c>
      <c r="AI78" s="28" t="e">
        <f>SUM(AI65:AI76)</f>
        <v>#REF!</v>
      </c>
    </row>
  </sheetData>
  <mergeCells count="3">
    <mergeCell ref="C7:C8"/>
    <mergeCell ref="E7:P7"/>
    <mergeCell ref="Q7:AB7"/>
  </mergeCells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18"/>
  <sheetViews>
    <sheetView workbookViewId="0"/>
  </sheetViews>
  <sheetFormatPr baseColWidth="10" defaultRowHeight="12.75" x14ac:dyDescent="0.2"/>
  <cols>
    <col min="1" max="1" width="23.140625" bestFit="1" customWidth="1"/>
    <col min="2" max="10" width="10.42578125" customWidth="1"/>
    <col min="11" max="14" width="10.5703125" customWidth="1"/>
    <col min="15" max="17" width="12" customWidth="1"/>
    <col min="18" max="18" width="18" bestFit="1" customWidth="1"/>
    <col min="19" max="19" width="12" customWidth="1"/>
    <col min="20" max="20" width="8.140625" customWidth="1"/>
    <col min="21" max="21" width="13.85546875" bestFit="1" customWidth="1"/>
    <col min="22" max="22" width="10.28515625" customWidth="1"/>
    <col min="23" max="23" width="15.42578125" bestFit="1" customWidth="1"/>
    <col min="24" max="24" width="17.42578125" bestFit="1" customWidth="1"/>
    <col min="25" max="25" width="22.42578125" bestFit="1" customWidth="1"/>
    <col min="26" max="26" width="12.5703125" bestFit="1" customWidth="1"/>
    <col min="27" max="27" width="20.28515625" bestFit="1" customWidth="1"/>
    <col min="28" max="28" width="14.28515625" bestFit="1" customWidth="1"/>
    <col min="29" max="29" width="19.7109375" bestFit="1" customWidth="1"/>
    <col min="30" max="30" width="10.85546875" customWidth="1"/>
    <col min="31" max="31" width="14.28515625" bestFit="1" customWidth="1"/>
    <col min="32" max="32" width="9.28515625" customWidth="1"/>
    <col min="33" max="33" width="11.28515625" customWidth="1"/>
    <col min="34" max="34" width="9" customWidth="1"/>
    <col min="35" max="35" width="12" customWidth="1"/>
    <col min="36" max="36" width="16.28515625" bestFit="1" customWidth="1"/>
    <col min="37" max="37" width="19.5703125" bestFit="1" customWidth="1"/>
    <col min="38" max="38" width="7" customWidth="1"/>
    <col min="39" max="39" width="14.28515625" bestFit="1" customWidth="1"/>
    <col min="40" max="40" width="6.140625" customWidth="1"/>
    <col min="41" max="41" width="12.7109375" bestFit="1" customWidth="1"/>
    <col min="42" max="42" width="6.42578125" customWidth="1"/>
    <col min="43" max="43" width="13.42578125" bestFit="1" customWidth="1"/>
    <col min="44" max="44" width="17" bestFit="1" customWidth="1"/>
    <col min="45" max="45" width="17.28515625" bestFit="1" customWidth="1"/>
    <col min="46" max="46" width="8.5703125" customWidth="1"/>
    <col min="47" max="47" width="12" bestFit="1" customWidth="1"/>
    <col min="48" max="48" width="20.140625" bestFit="1" customWidth="1"/>
    <col min="49" max="49" width="13" bestFit="1" customWidth="1"/>
    <col min="50" max="50" width="17.85546875" bestFit="1" customWidth="1"/>
    <col min="51" max="51" width="13.85546875" bestFit="1" customWidth="1"/>
    <col min="52" max="52" width="11.85546875" bestFit="1" customWidth="1"/>
    <col min="53" max="53" width="24.140625" bestFit="1" customWidth="1"/>
    <col min="54" max="54" width="18.140625" bestFit="1" customWidth="1"/>
    <col min="55" max="55" width="19.28515625" bestFit="1" customWidth="1"/>
    <col min="56" max="56" width="9" customWidth="1"/>
    <col min="57" max="57" width="12.5703125" bestFit="1" customWidth="1"/>
    <col min="58" max="58" width="13.28515625" bestFit="1" customWidth="1"/>
    <col min="59" max="59" width="13.7109375" bestFit="1" customWidth="1"/>
  </cols>
  <sheetData>
    <row r="1" spans="1:14" x14ac:dyDescent="0.2">
      <c r="A1" t="s">
        <v>0</v>
      </c>
      <c r="B1">
        <f>Hilfsblatt!B9</f>
        <v>2016</v>
      </c>
      <c r="D1">
        <f>B1</f>
        <v>2016</v>
      </c>
    </row>
    <row r="2" spans="1:14" x14ac:dyDescent="0.2">
      <c r="A2" t="s">
        <v>44</v>
      </c>
      <c r="B2" t="str">
        <f>Hilfsblatt!E9</f>
        <v>Plan</v>
      </c>
    </row>
    <row r="5" spans="1:14" x14ac:dyDescent="0.2">
      <c r="A5" t="s">
        <v>1</v>
      </c>
      <c r="B5" s="7" t="e">
        <f>Pivot_GuV!G5</f>
        <v>#REF!</v>
      </c>
      <c r="C5" s="7" t="e">
        <f>Pivot_GuV!H5</f>
        <v>#REF!</v>
      </c>
      <c r="D5" s="7" t="e">
        <f>Pivot_GuV!I5</f>
        <v>#REF!</v>
      </c>
      <c r="E5" s="7" t="e">
        <f>Pivot_GuV!J5</f>
        <v>#REF!</v>
      </c>
      <c r="F5" s="7" t="e">
        <f>Pivot_GuV!K5</f>
        <v>#REF!</v>
      </c>
      <c r="G5" s="7" t="e">
        <f>Pivot_GuV!L5</f>
        <v>#REF!</v>
      </c>
      <c r="H5" s="7" t="e">
        <f>Pivot_GuV!M5</f>
        <v>#REF!</v>
      </c>
      <c r="I5" s="7" t="e">
        <f>Pivot_GuV!N5</f>
        <v>#REF!</v>
      </c>
      <c r="J5" s="7" t="e">
        <f>Pivot_GuV!O5</f>
        <v>#REF!</v>
      </c>
      <c r="K5" s="7" t="e">
        <f>Pivot_GuV!P5</f>
        <v>#REF!</v>
      </c>
      <c r="L5" s="7" t="e">
        <f>Pivot_GuV!Q5</f>
        <v>#REF!</v>
      </c>
      <c r="M5" s="7" t="e">
        <f>Pivot_GuV!R5</f>
        <v>#REF!</v>
      </c>
      <c r="N5" s="7" t="e">
        <f>Pivot_GuV!S5</f>
        <v>#REF!</v>
      </c>
    </row>
    <row r="6" spans="1:14" x14ac:dyDescent="0.2">
      <c r="A6" t="s">
        <v>23</v>
      </c>
      <c r="B6" s="7" t="e">
        <f>Pivot_GuV!G13</f>
        <v>#REF!</v>
      </c>
      <c r="C6" s="7" t="e">
        <f>Pivot_GuV!H13</f>
        <v>#REF!</v>
      </c>
      <c r="D6" s="7" t="e">
        <f>Pivot_GuV!I13</f>
        <v>#REF!</v>
      </c>
      <c r="E6" s="7" t="e">
        <f>Pivot_GuV!J13</f>
        <v>#REF!</v>
      </c>
      <c r="F6" s="7" t="e">
        <f>Pivot_GuV!K13</f>
        <v>#REF!</v>
      </c>
      <c r="G6" s="7" t="e">
        <f>Pivot_GuV!L13</f>
        <v>#REF!</v>
      </c>
      <c r="H6" s="7" t="e">
        <f>Pivot_GuV!M13</f>
        <v>#REF!</v>
      </c>
      <c r="I6" s="7" t="e">
        <f>Pivot_GuV!N13</f>
        <v>#REF!</v>
      </c>
      <c r="J6" s="7" t="e">
        <f>Pivot_GuV!O13</f>
        <v>#REF!</v>
      </c>
      <c r="K6" s="7" t="e">
        <f>Pivot_GuV!P13</f>
        <v>#REF!</v>
      </c>
      <c r="L6" s="7" t="e">
        <f>Pivot_GuV!Q13</f>
        <v>#REF!</v>
      </c>
      <c r="M6" s="7" t="e">
        <f>Pivot_GuV!R13</f>
        <v>#REF!</v>
      </c>
      <c r="N6" s="7" t="e">
        <f>Pivot_GuV!S13</f>
        <v>#REF!</v>
      </c>
    </row>
    <row r="7" spans="1:14" x14ac:dyDescent="0.2">
      <c r="A7" t="s">
        <v>24</v>
      </c>
      <c r="B7" s="7" t="e">
        <f>Pivot_FP!E13</f>
        <v>#REF!</v>
      </c>
      <c r="C7" s="7" t="e">
        <f>Pivot_FP!F13</f>
        <v>#REF!</v>
      </c>
      <c r="D7" s="7" t="e">
        <f>Pivot_FP!G13</f>
        <v>#REF!</v>
      </c>
      <c r="E7" s="7" t="e">
        <f>Pivot_FP!H13</f>
        <v>#REF!</v>
      </c>
      <c r="F7" s="7" t="e">
        <f>Pivot_FP!I13</f>
        <v>#REF!</v>
      </c>
      <c r="G7" s="7" t="e">
        <f>Pivot_FP!J13</f>
        <v>#REF!</v>
      </c>
      <c r="H7" s="7" t="e">
        <f>Pivot_FP!K13</f>
        <v>#REF!</v>
      </c>
      <c r="I7" s="7" t="e">
        <f>Pivot_FP!L13</f>
        <v>#REF!</v>
      </c>
      <c r="J7" s="7" t="e">
        <f>Pivot_FP!M13</f>
        <v>#REF!</v>
      </c>
      <c r="K7" s="7" t="e">
        <f>Pivot_FP!N13</f>
        <v>#REF!</v>
      </c>
      <c r="L7" s="7" t="e">
        <f>Pivot_FP!O13</f>
        <v>#REF!</v>
      </c>
      <c r="M7" s="7" t="e">
        <f>Pivot_FP!P13</f>
        <v>#REF!</v>
      </c>
      <c r="N7" s="7" t="e">
        <f>Pivot_FP!Q13</f>
        <v>#REF!</v>
      </c>
    </row>
    <row r="8" spans="1:14" x14ac:dyDescent="0.2">
      <c r="A8" s="9"/>
      <c r="B8" s="14"/>
      <c r="C8" s="14"/>
      <c r="D8" s="14"/>
    </row>
    <row r="9" spans="1:14" x14ac:dyDescent="0.2">
      <c r="A9" s="9"/>
      <c r="B9" s="14"/>
      <c r="C9" s="14"/>
      <c r="D9" s="14"/>
    </row>
    <row r="11" spans="1:14" x14ac:dyDescent="0.2">
      <c r="B11" s="53">
        <f>Stammdaten!$E$9</f>
        <v>2019</v>
      </c>
      <c r="C11" s="53">
        <f>B11+1</f>
        <v>2020</v>
      </c>
      <c r="D11" s="53">
        <f t="shared" ref="D11:F11" si="0">C11+1</f>
        <v>2021</v>
      </c>
      <c r="E11" s="53">
        <f t="shared" si="0"/>
        <v>2022</v>
      </c>
      <c r="F11" s="53">
        <f t="shared" si="0"/>
        <v>2023</v>
      </c>
    </row>
    <row r="12" spans="1:14" x14ac:dyDescent="0.2">
      <c r="A12" t="s">
        <v>1</v>
      </c>
      <c r="B12" s="7">
        <f>Pivot_GuV!G43</f>
        <v>0</v>
      </c>
      <c r="C12" s="7">
        <f>Pivot_GuV!H43</f>
        <v>0</v>
      </c>
      <c r="D12" s="7" t="e">
        <f>Pivot_GuV!I43</f>
        <v>#REF!</v>
      </c>
      <c r="E12" s="7" t="e">
        <f>Pivot_GuV!J43</f>
        <v>#REF!</v>
      </c>
      <c r="F12" s="7" t="e">
        <f>Pivot_GuV!K43</f>
        <v>#REF!</v>
      </c>
    </row>
    <row r="13" spans="1:14" x14ac:dyDescent="0.2">
      <c r="A13" t="s">
        <v>23</v>
      </c>
      <c r="B13" s="7" t="e">
        <f>Pivot_GuV!G51</f>
        <v>#REF!</v>
      </c>
      <c r="C13" s="7" t="e">
        <f>Pivot_GuV!H51</f>
        <v>#REF!</v>
      </c>
      <c r="D13" s="7" t="e">
        <f>Pivot_GuV!I51</f>
        <v>#REF!</v>
      </c>
      <c r="E13" s="7" t="e">
        <f>Pivot_GuV!J51</f>
        <v>#REF!</v>
      </c>
      <c r="F13" s="7" t="e">
        <f>Pivot_GuV!K51</f>
        <v>#REF!</v>
      </c>
    </row>
    <row r="14" spans="1:14" x14ac:dyDescent="0.2">
      <c r="A14" t="s">
        <v>24</v>
      </c>
      <c r="B14" s="7" t="e">
        <f>Pivot_FP!E37</f>
        <v>#REF!</v>
      </c>
      <c r="C14" s="7" t="e">
        <f>Pivot_FP!F37</f>
        <v>#REF!</v>
      </c>
      <c r="D14" s="7" t="e">
        <f>Pivot_FP!G37</f>
        <v>#REF!</v>
      </c>
      <c r="E14" s="7" t="e">
        <f>Pivot_FP!H37</f>
        <v>#REF!</v>
      </c>
      <c r="F14" s="7" t="e">
        <f>Pivot_FP!I37</f>
        <v>#REF!</v>
      </c>
    </row>
    <row r="15" spans="1:14" x14ac:dyDescent="0.2">
      <c r="A15" s="9"/>
      <c r="B15" s="14"/>
      <c r="C15" s="14"/>
      <c r="D15" s="14"/>
    </row>
    <row r="16" spans="1:14" x14ac:dyDescent="0.2">
      <c r="A16" s="9"/>
      <c r="B16" s="14"/>
      <c r="C16" s="14"/>
      <c r="D16" s="14"/>
    </row>
    <row r="17" spans="1:4" x14ac:dyDescent="0.2">
      <c r="A17" s="9"/>
      <c r="B17" s="14"/>
      <c r="C17" s="14"/>
      <c r="D17" s="14"/>
    </row>
    <row r="18" spans="1:4" x14ac:dyDescent="0.2">
      <c r="A18" s="9"/>
      <c r="B18" s="14"/>
      <c r="C18" s="14"/>
      <c r="D18" s="14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4" baseType="variant">
      <vt:variant>
        <vt:lpstr>Arbeitsblätter</vt:lpstr>
      </vt:variant>
      <vt:variant>
        <vt:i4>17</vt:i4>
      </vt:variant>
      <vt:variant>
        <vt:lpstr>Benannte Bereiche</vt:lpstr>
      </vt:variant>
      <vt:variant>
        <vt:i4>1</vt:i4>
      </vt:variant>
    </vt:vector>
  </HeadingPairs>
  <TitlesOfParts>
    <vt:vector size="18" baseType="lpstr">
      <vt:lpstr>Stammdaten</vt:lpstr>
      <vt:lpstr>Umsatz</vt:lpstr>
      <vt:lpstr>sbA</vt:lpstr>
      <vt:lpstr>Personal</vt:lpstr>
      <vt:lpstr>Invest</vt:lpstr>
      <vt:lpstr>Kredit</vt:lpstr>
      <vt:lpstr>Steuerberechnung</vt:lpstr>
      <vt:lpstr>NebenrechnungBilanz</vt:lpstr>
      <vt:lpstr>Pivot_Übersicht</vt:lpstr>
      <vt:lpstr>Pivot_GuV</vt:lpstr>
      <vt:lpstr>Pivot_FP</vt:lpstr>
      <vt:lpstr>Pivot_Bilanz</vt:lpstr>
      <vt:lpstr>Hilfsblatt</vt:lpstr>
      <vt:lpstr>GuV - Gesamtübersicht</vt:lpstr>
      <vt:lpstr>kontool Export Jahr 1</vt:lpstr>
      <vt:lpstr>kontool Export Jahr 2</vt:lpstr>
      <vt:lpstr>Exportmapping</vt:lpstr>
      <vt:lpstr>Pivot_FP!Druckbereich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2014-11-10T12:58:04Z</cp:lastPrinted>
  <dcterms:created xsi:type="dcterms:W3CDTF">2014-11-04T14:56:09Z</dcterms:created>
  <dcterms:modified xsi:type="dcterms:W3CDTF">2019-01-16T14:56:48Z</dcterms:modified>
</cp:coreProperties>
</file>